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05" windowHeight="8640" tabRatio="718"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'R1'!$F$8:$BA$17</definedName>
    <definedName name="Data" localSheetId="4">'R2'!$F$8:$BA$19</definedName>
    <definedName name="Data" localSheetId="5">'R3'!$F$8:$BA$27</definedName>
    <definedName name="Data" localSheetId="6">'R4'!$F$8:$BA$16</definedName>
    <definedName name="Data" localSheetId="7">'R5'!$F$8:$BA$21</definedName>
    <definedName name="Data" localSheetId="8">'R6'!$F$9:$BA$10</definedName>
    <definedName name="Foot" localSheetId="3">'R1'!$A$27:$BB$48</definedName>
    <definedName name="Foot" localSheetId="4">'R2'!$A$37:$BB$58</definedName>
    <definedName name="Foot" localSheetId="5">'R3'!$A$37:$BB$58</definedName>
    <definedName name="Foot" localSheetId="6">'R4'!$A$26:$BB$47</definedName>
    <definedName name="Foot" localSheetId="7">'R5'!$A$31:$BB$52</definedName>
    <definedName name="Foot" localSheetId="8">'R6'!$A$19:$BA$29</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'R6'!$B$17</definedName>
    <definedName name="FootLng">#REF!</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'R6'!$B$6</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'Définitions'!$A$1:$D$43</definedName>
    <definedName name="_xlnm.Print_Area" localSheetId="3">'R1'!$C$1:$BB$50</definedName>
    <definedName name="_xlnm.Print_Area" localSheetId="4">'R2'!$C$1:$BB$59</definedName>
    <definedName name="_xlnm.Print_Area" localSheetId="5">'R3'!$C$1:$BB$59</definedName>
    <definedName name="_xlnm.Print_Area" localSheetId="6">'R4'!$C$1:$BB$48</definedName>
    <definedName name="_xlnm.Print_Area" localSheetId="7">'R5'!$C$1:$BB$53</definedName>
    <definedName name="_xlnm.Print_Area" localSheetId="8">'R6'!$C$1:$BA$30</definedName>
    <definedName name="_xlnm.Print_Area" localSheetId="9">'R7'!$C$1:$O$28</definedName>
    <definedName name="_xlnm.Print_Area" localSheetId="1">'Recommandations'!$A$1:$J$90</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'R6'!$E$9:$E$10</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'R6'!$B$9:$B$10</definedName>
    <definedName name="Z_F9B2AFCD_706F_4A95_97DA_6EDAA648AEE9_.wvu.Cols" localSheetId="9" hidden="1">'R7'!$A:$A</definedName>
    <definedName name="Z_F9B2AFCD_706F_4A95_97DA_6EDAA648AEE9_.wvu.PrintArea" localSheetId="3" hidden="1">'R1'!$C$1:$BB$50</definedName>
    <definedName name="Z_F9B2AFCD_706F_4A95_97DA_6EDAA648AEE9_.wvu.PrintArea" localSheetId="4" hidden="1">'R2'!$C$1:$BB$59</definedName>
    <definedName name="Z_F9B2AFCD_706F_4A95_97DA_6EDAA648AEE9_.wvu.PrintArea" localSheetId="5" hidden="1">'R3'!$C$1:$BB$59</definedName>
    <definedName name="Z_F9B2AFCD_706F_4A95_97DA_6EDAA648AEE9_.wvu.PrintArea" localSheetId="6" hidden="1">'R4'!$C$1:$BB$48</definedName>
    <definedName name="Z_F9B2AFCD_706F_4A95_97DA_6EDAA648AEE9_.wvu.PrintArea" localSheetId="7" hidden="1">'R5'!$C$1:$BB$53</definedName>
    <definedName name="Z_F9B2AFCD_706F_4A95_97DA_6EDAA648AEE9_.wvu.PrintArea" localSheetId="9" hidden="1">'R7'!$C$1:$O$28</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sharedStrings.xml><?xml version="1.0" encoding="utf-8"?>
<sst xmlns="http://schemas.openxmlformats.org/spreadsheetml/2006/main" count="789" uniqueCount="380">
  <si>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</si>
  <si>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</si>
  <si>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</si>
  <si>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</si>
  <si>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</si>
  <si>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</si>
  <si>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</si>
  <si>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</si>
  <si>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</si>
  <si>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</si>
  <si>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</si>
  <si>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</si>
  <si>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</si>
  <si>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</si>
  <si>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</si>
  <si>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</si>
  <si>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</si>
  <si>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</si>
  <si>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</si>
  <si>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</si>
  <si>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</si>
  <si>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</si>
  <si>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</si>
  <si>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</si>
  <si>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</si>
  <si>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</si>
  <si>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</si>
  <si>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</si>
  <si>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</si>
  <si>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</si>
  <si>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</si>
  <si>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</si>
  <si>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</si>
  <si>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</si>
  <si>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</si>
  <si>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</si>
  <si>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</si>
  <si>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</si>
  <si>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</si>
  <si>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</si>
  <si>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</si>
  <si>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</si>
  <si>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</si>
  <si>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</si>
  <si>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</si>
  <si>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</si>
  <si>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</si>
  <si>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</si>
  <si>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</si>
  <si>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</si>
  <si>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</si>
  <si>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</si>
  <si>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</si>
  <si>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</si>
  <si>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</si>
  <si>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</si>
  <si>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</si>
  <si>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</si>
  <si>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</si>
  <si>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</si>
  <si>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</si>
  <si>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</si>
  <si>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</si>
  <si>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</si>
  <si>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</si>
  <si>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</si>
  <si>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</si>
  <si>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</si>
  <si>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</si>
  <si>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</si>
  <si>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</si>
  <si>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</si>
  <si>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</si>
  <si>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</si>
  <si>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</si>
  <si>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</si>
  <si>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</si>
  <si>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</si>
  <si>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</si>
  <si>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</si>
  <si>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</si>
  <si>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</si>
  <si>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</si>
  <si>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</si>
  <si>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</si>
  <si>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</si>
  <si>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</si>
  <si>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</si>
  <si>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</si>
  <si>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</si>
  <si>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</si>
  <si>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</si>
  <si>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</si>
  <si>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</si>
  <si>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</si>
  <si>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</si>
  <si>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</si>
  <si>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</si>
  <si>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</si>
  <si>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</si>
  <si>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</si>
  <si>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</si>
  <si>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</si>
  <si>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</si>
  <si>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</si>
  <si>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</si>
  <si>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of which: food and garden waste</t>
  </si>
  <si>
    <t>Line 10 = 100%</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</si>
  <si>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</si>
  <si>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</si>
  <si>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</si>
  <si>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</si>
  <si>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</si>
  <si>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</si>
  <si>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</si>
  <si>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</si>
  <si>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</si>
  <si>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</si>
  <si>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</si>
  <si>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</si>
  <si>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</si>
  <si>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</si>
  <si>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</si>
  <si>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</si>
  <si>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</si>
  <si>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</si>
  <si>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</si>
  <si>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</si>
  <si>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</si>
  <si>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</si>
  <si>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</si>
  <si>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</si>
  <si>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</si>
  <si>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</si>
  <si>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</si>
  <si>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</si>
  <si>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</si>
  <si>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</si>
  <si>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</si>
  <si>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</si>
  <si>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</si>
  <si>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</si>
  <si>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</si>
  <si>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</si>
  <si>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</si>
  <si>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</si>
  <si>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</si>
  <si>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</si>
  <si>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</si>
  <si>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</si>
  <si>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</si>
  <si>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</si>
  <si>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</si>
  <si>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</si>
  <si>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</si>
  <si>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</si>
  <si>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</si>
  <si>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</si>
  <si>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</si>
  <si>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</si>
  <si>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</si>
  <si>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</si>
  <si>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</si>
  <si>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</si>
  <si>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</si>
  <si>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</si>
  <si>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</si>
  <si>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</si>
  <si>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</si>
  <si>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</si>
  <si>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</si>
  <si>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</si>
  <si>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</si>
  <si>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</si>
  <si>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</si>
  <si>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</si>
  <si>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</si>
  <si>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</si>
  <si>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</si>
  <si>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</si>
  <si>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</si>
  <si>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</si>
  <si>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</si>
  <si>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</si>
  <si>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</si>
  <si>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</si>
  <si>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</si>
  <si>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</si>
  <si>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</si>
  <si>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</si>
  <si>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</si>
  <si>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</si>
  <si>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</si>
  <si>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</si>
  <si>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</si>
  <si>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</si>
  <si>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</si>
  <si>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</si>
  <si>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</si>
  <si>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</si>
  <si>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</si>
  <si>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</si>
  <si>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</si>
  <si>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</si>
  <si>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</si>
  <si>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</si>
  <si>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</si>
  <si>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</si>
  <si>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</si>
  <si>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</si>
  <si>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</si>
  <si>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</si>
  <si>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</si>
  <si>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</si>
  <si>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</si>
  <si>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</si>
  <si>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</si>
  <si>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</si>
  <si>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</si>
  <si>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</si>
  <si>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</si>
  <si>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</si>
  <si>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</si>
  <si>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</si>
  <si>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</si>
  <si>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</si>
  <si>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</si>
  <si>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</si>
  <si>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</si>
  <si>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</si>
  <si>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</si>
  <si>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</si>
  <si>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</si>
  <si>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</si>
  <si>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</si>
  <si>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</si>
  <si>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</si>
  <si>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</si>
  <si>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</si>
  <si>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</si>
  <si>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</si>
  <si>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</si>
  <si>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</si>
  <si>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</si>
  <si>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</si>
  <si>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</si>
  <si>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</si>
  <si>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</si>
  <si>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</si>
  <si>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</si>
  <si>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</si>
  <si>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</si>
  <si>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</si>
  <si>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</si>
  <si>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</si>
  <si>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</si>
  <si>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</si>
  <si>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</si>
  <si>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</si>
  <si>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</si>
  <si>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</si>
  <si>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</si>
  <si>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</si>
  <si>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</si>
  <si>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</si>
  <si>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</si>
  <si>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</si>
  <si>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</si>
  <si>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</si>
  <si>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</si>
  <si>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</si>
  <si>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</si>
  <si>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</si>
  <si>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</si>
  <si>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</si>
  <si>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</si>
  <si>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</si>
  <si>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</si>
  <si>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</si>
  <si>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</si>
  <si>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</si>
  <si>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</si>
  <si>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</si>
  <si>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</si>
  <si>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</si>
  <si>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</si>
  <si>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</si>
  <si>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</si>
  <si>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</si>
  <si>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</si>
  <si>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</si>
  <si>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</si>
  <si>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</si>
  <si>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</si>
  <si>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</si>
  <si>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</si>
  <si>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</si>
  <si>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</si>
  <si>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</si>
  <si>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</si>
  <si>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</si>
  <si>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</si>
  <si>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</si>
  <si>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</si>
  <si>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</si>
  <si>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</si>
  <si>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</si>
  <si>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Par téléphone : Reena Shah au +1 212 963 4586, ou Marcus Newbury au +1 212 963 0092, ou David Rausis au +1 917 367 5892, ou Robin Carrington au +1 212 963 6234.</t>
  </si>
  <si>
    <t>QUESTIONNAIRE 2018 SUR LES STATISTIQUES DE L’ENVIRONNEMENT</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</si>
  <si>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</si>
  <si>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</si>
  <si>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</si>
  <si>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</si>
  <si>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</si>
  <si>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</si>
  <si>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</si>
  <si>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</si>
  <si>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</si>
  <si>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 xml:space="preserve">Tableau R7: Fiche d'informations complémentaires </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</si>
  <si>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</si>
  <si>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</si>
  <si>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</si>
  <si>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Ce tableau est une première étape pour tenter de recueillir des données sur les déchets électroniques produits et collectés régulièrement. Le tableau demande des données pour seulement deux variables au niveau national.</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</si>
  <si>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</si>
  <si>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</si>
  <si>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</si>
  <si>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</si>
  <si>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</si>
  <si>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</si>
  <si>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</si>
  <si>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</si>
  <si>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</si>
  <si>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</si>
  <si>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</si>
  <si>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Line 2+3</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</si>
  <si>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</si>
  <si>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</si>
  <si>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</si>
  <si>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</si>
  <si>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</si>
  <si>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</si>
  <si>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Changements par rapport au Questionnaire UNSD/PNUE 2016 sur les statistiques de l'environnement</t>
  </si>
  <si>
    <t>Tableau R6: Production et collecte des déchets électroniques est un nouveau tableau. Ce tableau demande des données pour deux variables au niveau national.</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</si>
  <si>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</si>
  <si>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</si>
  <si>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</si>
  <si>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</si>
  <si>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</si>
  <si>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</si>
  <si>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</si>
  <si>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</si>
  <si>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</si>
  <si>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</si>
  <si>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</si>
  <si>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</si>
  <si>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</si>
  <si>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</si>
  <si>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Un nouveau tableau est inclus dans le Questionnaire sur les statistiques de l'environnement de 2018 (section des déchets): Tableau R6: Production et collecte des déchets électroniques. L'inclusion de ce tableau fait suite à la demande des utilisateurs clés et à une collecte pilote de données sur les déchets électroniques entreprise par la Division de statistique de l'ONU en 2017.</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</si>
  <si>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</si>
  <si>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</si>
  <si>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</si>
  <si>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</si>
  <si>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</si>
  <si>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 xml:space="preserve">Lorsqu’un pays a communiqué des données en réponse aux questionnaires précédents de la Division de statistique et du Programme des Nations Unies pour l'Environnement sur les statistiques environnementales, le questionnaire de 2018 a été prérempli au moyen des données communiquées. Il est demandé aux pays d’ajouter les données des années postérieures et de vérifier la cohérence de la série chronologique.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</si>
  <si>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</si>
  <si>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</si>
  <si>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</si>
  <si>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</si>
  <si>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</si>
  <si>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</si>
  <si>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Nouakchott</t>
  </si>
  <si>
    <t>Mauritania</t>
  </si>
  <si>
    <t>A</t>
  </si>
  <si>
    <t>Data obtained from email communication with UN envstats.</t>
  </si>
  <si>
    <t>Section: WASTE</t>
  </si>
  <si>
    <t>Tableau R6: Production et collecte des déchets électroniques</t>
  </si>
  <si>
    <t>Total des déchets électroniques produits</t>
  </si>
  <si>
    <t>Total amount of E-waste generated</t>
  </si>
  <si>
    <t>Total des déchets électroniques collectés</t>
  </si>
  <si>
    <t>Total amount of E-waste collected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</si>
</sst>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b/>
      <sz val="10"/>
      <color theme="1"/>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indexed="44"/>
        <bgColor indexed="64"/>
      </patternFill>
    </fill>
    <fill>
      <patternFill patternType="solid">
        <fgColor theme="0" tint="-0.24997000396251678"/>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color indexed="8"/>
      </right>
      <top style="hair">
        <color indexed="8"/>
      </top>
      <bottom style="thin"/>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color indexed="63"/>
      </left>
      <right style="hair">
        <color indexed="8"/>
      </right>
      <top style="thin">
        <color indexed="8"/>
      </top>
      <bottom style="thin">
        <color indexed="8"/>
      </bottom>
    </border>
    <border>
      <left style="hair">
        <color indexed="8"/>
      </left>
      <right style="hair">
        <color indexed="8"/>
      </right>
      <top style="thin"/>
      <bottom style="thin"/>
    </border>
    <border>
      <left style="hair">
        <color indexed="8"/>
      </left>
      <right style="hair">
        <color indexed="8"/>
      </right>
      <top style="hair">
        <color indexed="8"/>
      </top>
      <bottom>
        <color indexed="63"/>
      </bottom>
    </border>
    <border>
      <left>
        <color indexed="63"/>
      </left>
      <right style="hair"/>
      <top style="thin"/>
      <bottom>
        <color indexed="63"/>
      </bottom>
    </border>
    <border>
      <left style="hair"/>
      <right style="hair"/>
      <top>
        <color indexed="63"/>
      </top>
      <bottom style="thin"/>
    </border>
    <border>
      <left style="hair"/>
      <right style="hair"/>
      <top style="thin"/>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thin"/>
    </border>
    <border>
      <left style="hair"/>
      <right>
        <color indexed="63"/>
      </right>
      <top style="hair"/>
      <bottom style="thin"/>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border>
    <border>
      <left style="medium">
        <color indexed="8"/>
      </left>
      <right style="thin">
        <color indexed="8"/>
      </right>
      <top>
        <color indexed="63"/>
      </top>
      <bottom style="medium">
        <color indexed="8"/>
      </bottom>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color indexed="8"/>
      </left>
      <right style="thin"/>
      <top style="thin">
        <color indexed="8"/>
      </top>
      <bottom style="hair">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hair">
        <color indexed="8"/>
      </top>
      <bottom style="hair">
        <color indexed="8"/>
      </bottom>
    </border>
    <border>
      <left style="thin">
        <color indexed="8"/>
      </left>
      <right style="medium"/>
      <top style="thin">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hair">
        <color indexed="8"/>
      </left>
      <right>
        <color indexed="63"/>
      </right>
      <top style="hair">
        <color indexed="8"/>
      </top>
      <bottom style="thin"/>
    </border>
    <border>
      <left style="hair"/>
      <right style="hair"/>
      <top style="hair">
        <color indexed="8"/>
      </top>
      <bottom style="thin"/>
    </border>
    <border>
      <left/>
      <right style="hair"/>
      <top style="hair">
        <color indexed="8"/>
      </top>
      <bottom style="thin"/>
    </border>
    <border>
      <left style="hair">
        <color indexed="8"/>
      </left>
      <right style="hair">
        <color indexed="8"/>
      </right>
      <top style="thin">
        <color indexed="8"/>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color indexed="8"/>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9" fillId="0" borderId="0" applyNumberFormat="0" applyFill="0" applyBorder="0" applyAlignment="0" applyProtection="0"/>
    <xf numFmtId="0" fontId="26" fillId="0" borderId="0" applyNumberFormat="0" applyFill="0" applyBorder="0" applyAlignment="0" applyProtection="0"/>
    <xf numFmtId="0" fontId="100" fillId="28"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27" fillId="0" borderId="0" applyNumberFormat="0" applyFill="0" applyBorder="0" applyAlignment="0" applyProtection="0"/>
    <xf numFmtId="0" fontId="104" fillId="29" borderId="1" applyNumberFormat="0" applyAlignment="0" applyProtection="0"/>
    <xf numFmtId="0" fontId="105" fillId="0" borderId="6" applyNumberFormat="0" applyFill="0" applyAlignment="0" applyProtection="0"/>
    <xf numFmtId="0" fontId="106"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7" fillId="26" borderId="8" applyNumberFormat="0" applyAlignment="0" applyProtection="0"/>
    <xf numFmtId="9" fontId="0" fillId="0" borderId="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1070">
    <xf numFmtId="0" fontId="0" fillId="0" borderId="0" xfId="0" applyAlignment="1">
      <alignment/>
    </xf>
    <xf numFmtId="0" fontId="0" fillId="0" borderId="0" xfId="0" applyFill="1" applyAlignment="1">
      <alignment/>
    </xf>
    <xf numFmtId="0" fontId="0" fillId="0" borderId="0" xfId="0" applyBorder="1" applyAlignment="1">
      <alignment/>
    </xf>
    <xf numFmtId="0" fontId="3" fillId="3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3"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3"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3"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4" borderId="0" xfId="0" applyFont="1" applyFill="1" applyBorder="1" applyAlignment="1" applyProtection="1">
      <alignment horizontal="left"/>
      <protection locked="0"/>
    </xf>
    <xf numFmtId="0" fontId="25"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6" fillId="34"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27" xfId="0" applyBorder="1" applyAlignment="1">
      <alignment/>
    </xf>
    <xf numFmtId="2" fontId="18" fillId="0" borderId="0" xfId="0" applyNumberFormat="1" applyFont="1" applyFill="1" applyBorder="1" applyAlignment="1">
      <alignment horizontal="center"/>
    </xf>
    <xf numFmtId="2" fontId="21" fillId="34"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0" fontId="21" fillId="33" borderId="17" xfId="0" applyNumberFormat="1" applyFont="1" applyFill="1" applyBorder="1" applyAlignment="1" applyProtection="1">
      <alignment horizontal="center" vertical="center"/>
      <protection locked="0"/>
    </xf>
    <xf numFmtId="2" fontId="24" fillId="0" borderId="11" xfId="0" applyNumberFormat="1" applyFont="1" applyBorder="1" applyAlignment="1" applyProtection="1">
      <alignment horizontal="center"/>
      <protection locked="0"/>
    </xf>
    <xf numFmtId="0" fontId="33" fillId="34"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5"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4"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5"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5" borderId="0" xfId="0" applyFont="1" applyFill="1" applyBorder="1" applyAlignment="1">
      <alignment/>
    </xf>
    <xf numFmtId="0" fontId="33" fillId="0" borderId="28" xfId="0" applyNumberFormat="1" applyFont="1" applyBorder="1" applyAlignment="1" applyProtection="1">
      <alignment horizontal="center" vertical="center"/>
      <protection locked="0"/>
    </xf>
    <xf numFmtId="0" fontId="34" fillId="0" borderId="28" xfId="0" applyFont="1" applyFill="1" applyBorder="1" applyAlignment="1" applyProtection="1">
      <alignment horizontal="center"/>
      <protection locked="0"/>
    </xf>
    <xf numFmtId="0" fontId="21" fillId="34"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4"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5"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5"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4"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4"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4"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4"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9" xfId="0" applyNumberFormat="1" applyFont="1" applyFill="1" applyBorder="1" applyAlignment="1">
      <alignment horizontal="left" vertical="top" wrapText="1"/>
    </xf>
    <xf numFmtId="49" fontId="14" fillId="0" borderId="30" xfId="0" applyNumberFormat="1" applyFont="1" applyFill="1" applyBorder="1" applyAlignment="1">
      <alignment horizontal="left" vertical="top" wrapText="1"/>
    </xf>
    <xf numFmtId="0" fontId="11" fillId="0" borderId="31" xfId="0" applyFont="1" applyFill="1" applyBorder="1" applyAlignment="1">
      <alignment horizontal="left" vertical="top" wrapText="1"/>
    </xf>
    <xf numFmtId="0" fontId="14" fillId="0" borderId="29" xfId="0" applyFont="1" applyFill="1" applyBorder="1" applyAlignment="1">
      <alignment horizontal="left" vertical="top" wrapText="1"/>
    </xf>
    <xf numFmtId="0" fontId="11" fillId="0" borderId="32"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6" borderId="19" xfId="0" applyFont="1" applyFill="1" applyBorder="1" applyAlignment="1">
      <alignment horizontal="center"/>
    </xf>
    <xf numFmtId="0" fontId="36" fillId="36"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3" borderId="17" xfId="0" applyNumberFormat="1" applyFont="1" applyFill="1" applyBorder="1" applyAlignment="1" applyProtection="1">
      <alignment horizontal="left" vertical="center"/>
      <protection locked="0"/>
    </xf>
    <xf numFmtId="0" fontId="7" fillId="0" borderId="27" xfId="0" applyFont="1" applyBorder="1" applyAlignment="1" applyProtection="1">
      <alignment/>
      <protection locked="0"/>
    </xf>
    <xf numFmtId="0" fontId="36" fillId="0" borderId="27" xfId="0" applyFont="1" applyBorder="1" applyAlignment="1">
      <alignment horizontal="left" vertical="center" wrapText="1"/>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0" fillId="0" borderId="27" xfId="0" applyFont="1" applyBorder="1" applyAlignment="1">
      <alignment/>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5"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43" fillId="0" borderId="0" xfId="0" applyNumberFormat="1" applyFont="1" applyFill="1" applyBorder="1" applyAlignment="1">
      <alignment horizontal="center" vertical="top" wrapText="1"/>
    </xf>
    <xf numFmtId="0" fontId="36" fillId="0" borderId="28"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8"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8" xfId="0" applyNumberFormat="1" applyFont="1" applyFill="1" applyBorder="1" applyAlignment="1" applyProtection="1">
      <alignment horizontal="center"/>
      <protection locked="0"/>
    </xf>
    <xf numFmtId="0" fontId="36" fillId="0" borderId="28"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6" borderId="0" xfId="0" applyFont="1" applyFill="1" applyAlignment="1">
      <alignment/>
    </xf>
    <xf numFmtId="0" fontId="6" fillId="36" borderId="0" xfId="0" applyFont="1" applyFill="1" applyBorder="1" applyAlignment="1">
      <alignment horizontal="left"/>
    </xf>
    <xf numFmtId="0" fontId="8" fillId="36" borderId="0" xfId="0" applyFont="1" applyFill="1" applyBorder="1" applyAlignment="1" applyProtection="1">
      <alignment horizontal="left"/>
      <protection locked="0"/>
    </xf>
    <xf numFmtId="0" fontId="9" fillId="36" borderId="0" xfId="0" applyFont="1" applyFill="1" applyBorder="1" applyAlignment="1">
      <alignment/>
    </xf>
    <xf numFmtId="0" fontId="0" fillId="36" borderId="0" xfId="0" applyFill="1" applyBorder="1" applyAlignment="1">
      <alignment/>
    </xf>
    <xf numFmtId="0" fontId="0" fillId="36" borderId="0" xfId="0" applyFill="1" applyAlignment="1">
      <alignment/>
    </xf>
    <xf numFmtId="0" fontId="0" fillId="36" borderId="27" xfId="0" applyFill="1" applyBorder="1" applyAlignment="1">
      <alignment/>
    </xf>
    <xf numFmtId="0" fontId="19" fillId="36" borderId="27" xfId="0" applyFont="1" applyFill="1" applyBorder="1" applyAlignment="1">
      <alignment/>
    </xf>
    <xf numFmtId="0" fontId="19" fillId="36" borderId="0" xfId="0" applyFont="1" applyFill="1" applyBorder="1" applyAlignment="1">
      <alignment/>
    </xf>
    <xf numFmtId="0" fontId="19" fillId="36" borderId="0" xfId="0" applyFont="1" applyFill="1" applyAlignment="1">
      <alignment/>
    </xf>
    <xf numFmtId="0" fontId="18" fillId="36" borderId="33" xfId="0" applyFont="1" applyFill="1" applyBorder="1" applyAlignment="1">
      <alignment horizontal="center"/>
    </xf>
    <xf numFmtId="0" fontId="18" fillId="36" borderId="0" xfId="0" applyFont="1" applyFill="1" applyBorder="1" applyAlignment="1">
      <alignment horizontal="center"/>
    </xf>
    <xf numFmtId="0" fontId="18" fillId="36" borderId="0" xfId="0" applyFont="1" applyFill="1" applyBorder="1" applyAlignment="1" applyProtection="1">
      <alignment horizontal="center" vertical="center" wrapText="1"/>
      <protection locked="0"/>
    </xf>
    <xf numFmtId="0" fontId="18" fillId="36" borderId="0" xfId="0" applyFont="1" applyFill="1" applyBorder="1" applyAlignment="1" applyProtection="1">
      <alignment horizontal="center" vertical="center"/>
      <protection locked="0"/>
    </xf>
    <xf numFmtId="0" fontId="36" fillId="36" borderId="0" xfId="0" applyNumberFormat="1" applyFont="1" applyFill="1" applyBorder="1" applyAlignment="1" applyProtection="1">
      <alignment horizontal="left" vertical="center" wrapText="1"/>
      <protection locked="0"/>
    </xf>
    <xf numFmtId="0" fontId="21" fillId="36" borderId="0" xfId="0" applyFont="1" applyFill="1" applyBorder="1" applyAlignment="1">
      <alignment horizontal="left"/>
    </xf>
    <xf numFmtId="0" fontId="30" fillId="36" borderId="0" xfId="0" applyFont="1" applyFill="1" applyBorder="1" applyAlignment="1">
      <alignment horizontal="right" wrapText="1"/>
    </xf>
    <xf numFmtId="0" fontId="0" fillId="36" borderId="0" xfId="0" applyFont="1" applyFill="1" applyBorder="1" applyAlignment="1">
      <alignment/>
    </xf>
    <xf numFmtId="0" fontId="0" fillId="36" borderId="0" xfId="0" applyFont="1" applyFill="1" applyBorder="1" applyAlignment="1" applyProtection="1">
      <alignment/>
      <protection locked="0"/>
    </xf>
    <xf numFmtId="0" fontId="8" fillId="36" borderId="0" xfId="0" applyFont="1" applyFill="1" applyAlignment="1">
      <alignment/>
    </xf>
    <xf numFmtId="0" fontId="8" fillId="36" borderId="0" xfId="0" applyFont="1" applyFill="1" applyBorder="1" applyAlignment="1">
      <alignment/>
    </xf>
    <xf numFmtId="0" fontId="7" fillId="36" borderId="0" xfId="0" applyFont="1" applyFill="1" applyBorder="1" applyAlignment="1" applyProtection="1">
      <alignment/>
      <protection locked="0"/>
    </xf>
    <xf numFmtId="0" fontId="8" fillId="36" borderId="0" xfId="0" applyFont="1" applyFill="1" applyBorder="1" applyAlignment="1" applyProtection="1">
      <alignment/>
      <protection locked="0"/>
    </xf>
    <xf numFmtId="0" fontId="7" fillId="36" borderId="0" xfId="0" applyFont="1" applyFill="1" applyBorder="1" applyAlignment="1" applyProtection="1">
      <alignment/>
      <protection locked="0"/>
    </xf>
    <xf numFmtId="0" fontId="18" fillId="36" borderId="18" xfId="0" applyFont="1" applyFill="1" applyBorder="1" applyAlignment="1">
      <alignment horizontal="center"/>
    </xf>
    <xf numFmtId="0" fontId="18" fillId="36" borderId="18" xfId="0" applyFont="1" applyFill="1" applyBorder="1" applyAlignment="1">
      <alignment horizontal="left" wrapText="1" indent="1"/>
    </xf>
    <xf numFmtId="0" fontId="18" fillId="36" borderId="18" xfId="0" applyNumberFormat="1" applyFont="1" applyFill="1" applyBorder="1" applyAlignment="1" applyProtection="1">
      <alignment horizontal="center"/>
      <protection locked="0"/>
    </xf>
    <xf numFmtId="0" fontId="36" fillId="36" borderId="18" xfId="0" applyNumberFormat="1" applyFont="1" applyFill="1" applyBorder="1" applyAlignment="1" applyProtection="1">
      <alignment horizontal="left" vertical="center" wrapText="1"/>
      <protection locked="0"/>
    </xf>
    <xf numFmtId="0" fontId="18" fillId="36" borderId="20" xfId="0" applyFont="1" applyFill="1" applyBorder="1" applyAlignment="1">
      <alignment horizontal="center"/>
    </xf>
    <xf numFmtId="0" fontId="47" fillId="36" borderId="0" xfId="0" applyFont="1" applyFill="1" applyBorder="1" applyAlignment="1">
      <alignment/>
    </xf>
    <xf numFmtId="0" fontId="19" fillId="36" borderId="0" xfId="0" applyFont="1" applyFill="1" applyBorder="1" applyAlignment="1">
      <alignment horizontal="left"/>
    </xf>
    <xf numFmtId="0" fontId="18" fillId="36" borderId="25" xfId="0" applyNumberFormat="1" applyFont="1" applyFill="1" applyBorder="1" applyAlignment="1" applyProtection="1">
      <alignment horizontal="center"/>
      <protection locked="0"/>
    </xf>
    <xf numFmtId="0" fontId="36" fillId="36" borderId="25" xfId="0" applyNumberFormat="1" applyFont="1" applyFill="1" applyBorder="1" applyAlignment="1" applyProtection="1">
      <alignment horizontal="left" vertical="center" wrapText="1"/>
      <protection locked="0"/>
    </xf>
    <xf numFmtId="0" fontId="18" fillId="36" borderId="18" xfId="0" applyNumberFormat="1" applyFont="1" applyFill="1" applyBorder="1" applyAlignment="1" applyProtection="1">
      <alignment horizontal="center" wrapText="1"/>
      <protection/>
    </xf>
    <xf numFmtId="0" fontId="18" fillId="36" borderId="25" xfId="0" applyNumberFormat="1" applyFont="1" applyFill="1" applyBorder="1" applyAlignment="1" applyProtection="1">
      <alignment horizontal="center" wrapText="1"/>
      <protection/>
    </xf>
    <xf numFmtId="2" fontId="21" fillId="36" borderId="0" xfId="0" applyNumberFormat="1" applyFont="1" applyFill="1" applyBorder="1" applyAlignment="1">
      <alignment horizontal="center"/>
    </xf>
    <xf numFmtId="0" fontId="33" fillId="36" borderId="0" xfId="0" applyFont="1" applyFill="1" applyBorder="1" applyAlignment="1">
      <alignment horizontal="left"/>
    </xf>
    <xf numFmtId="0" fontId="34" fillId="36" borderId="0" xfId="0" applyFont="1" applyFill="1" applyBorder="1" applyAlignment="1">
      <alignment/>
    </xf>
    <xf numFmtId="2" fontId="18" fillId="36" borderId="0" xfId="0" applyNumberFormat="1" applyFont="1" applyFill="1" applyBorder="1" applyAlignment="1" applyProtection="1">
      <alignment horizontal="center"/>
      <protection locked="0"/>
    </xf>
    <xf numFmtId="0" fontId="34" fillId="36" borderId="0" xfId="0" applyFont="1" applyFill="1" applyBorder="1" applyAlignment="1" applyProtection="1">
      <alignment/>
      <protection locked="0"/>
    </xf>
    <xf numFmtId="2" fontId="7" fillId="36" borderId="0" xfId="0" applyNumberFormat="1" applyFont="1" applyFill="1" applyBorder="1" applyAlignment="1" applyProtection="1">
      <alignment horizontal="left"/>
      <protection locked="0"/>
    </xf>
    <xf numFmtId="2" fontId="8" fillId="36" borderId="0" xfId="0" applyNumberFormat="1" applyFont="1" applyFill="1" applyBorder="1" applyAlignment="1" applyProtection="1">
      <alignment horizontal="left"/>
      <protection locked="0"/>
    </xf>
    <xf numFmtId="2" fontId="8" fillId="36" borderId="0" xfId="0" applyNumberFormat="1" applyFont="1" applyFill="1" applyBorder="1" applyAlignment="1">
      <alignment horizontal="left"/>
    </xf>
    <xf numFmtId="0" fontId="34" fillId="36" borderId="0" xfId="0" applyFont="1" applyFill="1" applyBorder="1" applyAlignment="1">
      <alignment horizontal="left"/>
    </xf>
    <xf numFmtId="0" fontId="18" fillId="36" borderId="34" xfId="0" applyFont="1" applyFill="1" applyBorder="1" applyAlignment="1">
      <alignment horizontal="center"/>
    </xf>
    <xf numFmtId="0" fontId="21" fillId="36" borderId="35" xfId="0" applyFont="1" applyFill="1" applyBorder="1" applyAlignment="1">
      <alignment horizontal="left" wrapText="1"/>
    </xf>
    <xf numFmtId="0" fontId="18" fillId="36" borderId="19" xfId="0" applyNumberFormat="1" applyFont="1" applyFill="1" applyBorder="1" applyAlignment="1" applyProtection="1">
      <alignment horizontal="center"/>
      <protection locked="0"/>
    </xf>
    <xf numFmtId="0" fontId="21" fillId="36" borderId="35" xfId="0" applyFont="1" applyFill="1" applyBorder="1" applyAlignment="1">
      <alignment wrapText="1"/>
    </xf>
    <xf numFmtId="2" fontId="18" fillId="36" borderId="0" xfId="0" applyNumberFormat="1" applyFont="1" applyFill="1" applyAlignment="1">
      <alignment horizontal="center"/>
    </xf>
    <xf numFmtId="0" fontId="34" fillId="36" borderId="0" xfId="0" applyFont="1" applyFill="1" applyAlignment="1">
      <alignment/>
    </xf>
    <xf numFmtId="0" fontId="18" fillId="36" borderId="28" xfId="0" applyFont="1" applyFill="1" applyBorder="1" applyAlignment="1">
      <alignment horizontal="center"/>
    </xf>
    <xf numFmtId="2" fontId="18" fillId="36" borderId="0" xfId="0" applyNumberFormat="1" applyFont="1" applyFill="1" applyBorder="1" applyAlignment="1">
      <alignment horizontal="center"/>
    </xf>
    <xf numFmtId="0" fontId="33" fillId="36" borderId="0" xfId="0" applyFont="1" applyFill="1" applyBorder="1" applyAlignment="1">
      <alignment/>
    </xf>
    <xf numFmtId="0" fontId="18" fillId="36" borderId="36" xfId="0" applyFont="1" applyFill="1" applyBorder="1" applyAlignment="1">
      <alignment horizontal="center"/>
    </xf>
    <xf numFmtId="0" fontId="21" fillId="36" borderId="28" xfId="0" applyFont="1" applyFill="1" applyBorder="1" applyAlignment="1">
      <alignment horizontal="left" wrapText="1"/>
    </xf>
    <xf numFmtId="0" fontId="18" fillId="36" borderId="0" xfId="0" applyFont="1" applyFill="1" applyBorder="1" applyAlignment="1">
      <alignment horizontal="center" wrapText="1"/>
    </xf>
    <xf numFmtId="0" fontId="18" fillId="36" borderId="0" xfId="0" applyNumberFormat="1" applyFont="1" applyFill="1" applyBorder="1" applyAlignment="1">
      <alignment horizontal="center" wrapText="1"/>
    </xf>
    <xf numFmtId="0" fontId="31" fillId="36" borderId="0" xfId="0" applyFont="1" applyFill="1" applyBorder="1" applyAlignment="1">
      <alignment horizontal="right"/>
    </xf>
    <xf numFmtId="0" fontId="18" fillId="36" borderId="37" xfId="0" applyFont="1" applyFill="1" applyBorder="1" applyAlignment="1">
      <alignment horizontal="center"/>
    </xf>
    <xf numFmtId="0" fontId="18" fillId="36" borderId="19" xfId="0" applyNumberFormat="1" applyFont="1" applyFill="1" applyBorder="1" applyAlignment="1" applyProtection="1">
      <alignment horizontal="center"/>
      <protection/>
    </xf>
    <xf numFmtId="0" fontId="18" fillId="36" borderId="25" xfId="0" applyFont="1" applyFill="1" applyBorder="1" applyAlignment="1">
      <alignment horizontal="center"/>
    </xf>
    <xf numFmtId="0" fontId="36" fillId="37" borderId="19" xfId="0" applyNumberFormat="1" applyFont="1" applyFill="1" applyBorder="1" applyAlignment="1" applyProtection="1">
      <alignment horizontal="left" vertical="center" wrapText="1"/>
      <protection locked="0"/>
    </xf>
    <xf numFmtId="0" fontId="18" fillId="37" borderId="19" xfId="0" applyFont="1" applyFill="1" applyBorder="1" applyAlignment="1" applyProtection="1">
      <alignment horizontal="center" vertical="center"/>
      <protection locked="0"/>
    </xf>
    <xf numFmtId="0" fontId="18" fillId="36" borderId="38" xfId="0" applyFont="1" applyFill="1" applyBorder="1" applyAlignment="1">
      <alignment horizontal="center"/>
    </xf>
    <xf numFmtId="0" fontId="21" fillId="0" borderId="39" xfId="0" applyFont="1" applyFill="1" applyBorder="1" applyAlignment="1">
      <alignment horizontal="center" vertical="center"/>
    </xf>
    <xf numFmtId="0" fontId="18" fillId="36" borderId="0" xfId="0" applyFont="1" applyFill="1" applyBorder="1" applyAlignment="1" applyProtection="1">
      <alignment/>
      <protection locked="0"/>
    </xf>
    <xf numFmtId="0" fontId="0" fillId="36" borderId="0" xfId="0" applyFont="1" applyFill="1" applyBorder="1" applyAlignment="1">
      <alignment vertical="center"/>
    </xf>
    <xf numFmtId="0" fontId="23" fillId="36" borderId="0" xfId="0" applyFont="1" applyFill="1" applyBorder="1" applyAlignment="1" applyProtection="1">
      <alignment vertical="center"/>
      <protection locked="0"/>
    </xf>
    <xf numFmtId="0" fontId="0" fillId="36" borderId="0" xfId="0" applyFont="1" applyFill="1" applyBorder="1" applyAlignment="1">
      <alignment vertical="center"/>
    </xf>
    <xf numFmtId="2" fontId="24" fillId="36" borderId="0" xfId="0" applyNumberFormat="1" applyFont="1" applyFill="1" applyBorder="1" applyAlignment="1" applyProtection="1">
      <alignment horizontal="center"/>
      <protection locked="0"/>
    </xf>
    <xf numFmtId="2" fontId="24" fillId="36" borderId="0" xfId="0" applyNumberFormat="1" applyFont="1" applyFill="1" applyBorder="1" applyAlignment="1">
      <alignment horizontal="center"/>
    </xf>
    <xf numFmtId="2" fontId="19" fillId="36" borderId="0" xfId="0" applyNumberFormat="1" applyFont="1" applyFill="1" applyBorder="1" applyAlignment="1">
      <alignment horizontal="center"/>
    </xf>
    <xf numFmtId="2" fontId="0" fillId="36" borderId="0" xfId="0" applyNumberFormat="1" applyFont="1" applyFill="1" applyBorder="1" applyAlignment="1">
      <alignment horizontal="center"/>
    </xf>
    <xf numFmtId="0" fontId="18" fillId="36" borderId="40" xfId="0" applyNumberFormat="1" applyFont="1" applyFill="1" applyBorder="1" applyAlignment="1" applyProtection="1">
      <alignment horizontal="center"/>
      <protection locked="0"/>
    </xf>
    <xf numFmtId="0" fontId="21" fillId="36" borderId="18" xfId="0" applyFont="1" applyFill="1" applyBorder="1" applyAlignment="1">
      <alignment horizontal="left" wrapText="1"/>
    </xf>
    <xf numFmtId="0" fontId="0" fillId="36" borderId="0" xfId="0" applyFont="1" applyFill="1" applyAlignment="1">
      <alignment wrapText="1"/>
    </xf>
    <xf numFmtId="0" fontId="18" fillId="36" borderId="25" xfId="0" applyNumberFormat="1" applyFont="1" applyFill="1" applyBorder="1" applyAlignment="1" applyProtection="1">
      <alignment horizontal="center"/>
      <protection/>
    </xf>
    <xf numFmtId="0" fontId="19" fillId="0" borderId="0" xfId="0" applyFont="1" applyAlignment="1">
      <alignment horizontal="right"/>
    </xf>
    <xf numFmtId="0" fontId="0" fillId="36" borderId="0" xfId="0" applyFont="1" applyFill="1" applyBorder="1" applyAlignment="1">
      <alignment/>
    </xf>
    <xf numFmtId="0" fontId="0" fillId="36" borderId="0" xfId="0" applyFont="1" applyFill="1" applyAlignment="1">
      <alignment/>
    </xf>
    <xf numFmtId="0" fontId="13" fillId="36" borderId="0" xfId="0" applyFont="1" applyFill="1" applyAlignment="1">
      <alignment/>
    </xf>
    <xf numFmtId="0" fontId="49" fillId="36" borderId="0" xfId="0" applyFont="1" applyFill="1" applyAlignment="1">
      <alignment/>
    </xf>
    <xf numFmtId="0" fontId="49" fillId="36" borderId="0" xfId="0" applyFont="1" applyFill="1" applyBorder="1" applyAlignment="1" applyProtection="1">
      <alignment/>
      <protection locked="0"/>
    </xf>
    <xf numFmtId="0" fontId="49" fillId="36" borderId="0" xfId="0" applyFont="1" applyFill="1" applyBorder="1" applyAlignment="1">
      <alignment/>
    </xf>
    <xf numFmtId="0" fontId="50" fillId="36" borderId="0" xfId="0" applyFont="1" applyFill="1" applyBorder="1" applyAlignment="1">
      <alignment horizontal="right"/>
    </xf>
    <xf numFmtId="0" fontId="50" fillId="36" borderId="0" xfId="0" applyFont="1" applyFill="1" applyBorder="1" applyAlignment="1">
      <alignment/>
    </xf>
    <xf numFmtId="0" fontId="49" fillId="36" borderId="0" xfId="0" applyFont="1" applyFill="1" applyBorder="1" applyAlignment="1" applyProtection="1">
      <alignment horizontal="left"/>
      <protection locked="0"/>
    </xf>
    <xf numFmtId="0" fontId="51" fillId="36" borderId="0" xfId="0" applyFont="1" applyFill="1" applyBorder="1" applyAlignment="1">
      <alignment horizontal="left"/>
    </xf>
    <xf numFmtId="0" fontId="52" fillId="36" borderId="0" xfId="0" applyFont="1" applyFill="1" applyBorder="1" applyAlignment="1">
      <alignment horizontal="left"/>
    </xf>
    <xf numFmtId="0" fontId="13" fillId="3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6" borderId="38" xfId="0" applyFont="1" applyFill="1" applyBorder="1" applyAlignment="1">
      <alignment horizontal="left" wrapText="1"/>
    </xf>
    <xf numFmtId="0" fontId="18" fillId="36" borderId="0" xfId="0" applyFont="1" applyFill="1" applyAlignment="1" applyProtection="1">
      <alignment/>
      <protection locked="0"/>
    </xf>
    <xf numFmtId="0" fontId="20" fillId="36" borderId="0" xfId="59" applyFont="1" applyFill="1" applyBorder="1" applyAlignment="1" applyProtection="1">
      <alignment horizontal="center"/>
      <protection locked="0"/>
    </xf>
    <xf numFmtId="0" fontId="20" fillId="36" borderId="0" xfId="59" applyFont="1" applyFill="1" applyBorder="1" applyAlignment="1" applyProtection="1">
      <alignment horizontal="right" wrapText="1"/>
      <protection locked="0"/>
    </xf>
    <xf numFmtId="0" fontId="18" fillId="36" borderId="0" xfId="0" applyFont="1" applyFill="1" applyAlignment="1">
      <alignment horizontal="center"/>
    </xf>
    <xf numFmtId="0" fontId="43" fillId="36" borderId="0" xfId="0" applyFont="1" applyFill="1" applyAlignment="1">
      <alignment horizontal="center"/>
    </xf>
    <xf numFmtId="0" fontId="54" fillId="36" borderId="0" xfId="0" applyFont="1" applyFill="1" applyBorder="1" applyAlignment="1">
      <alignment horizontal="left"/>
    </xf>
    <xf numFmtId="0" fontId="0" fillId="36" borderId="0" xfId="0" applyFont="1" applyFill="1" applyAlignment="1">
      <alignment horizontal="left"/>
    </xf>
    <xf numFmtId="0" fontId="21" fillId="36" borderId="0" xfId="0" applyFont="1" applyFill="1" applyAlignment="1" applyProtection="1">
      <alignment/>
      <protection locked="0"/>
    </xf>
    <xf numFmtId="0" fontId="20" fillId="36" borderId="31" xfId="62" applyFont="1" applyFill="1" applyBorder="1" applyAlignment="1" applyProtection="1">
      <alignment horizontal="center"/>
      <protection locked="0"/>
    </xf>
    <xf numFmtId="0" fontId="20" fillId="36" borderId="41" xfId="62" applyFont="1" applyFill="1" applyBorder="1" applyAlignment="1" applyProtection="1">
      <alignment horizontal="right" wrapText="1"/>
      <protection locked="0"/>
    </xf>
    <xf numFmtId="0" fontId="20" fillId="36" borderId="42" xfId="62" applyFont="1" applyFill="1" applyBorder="1" applyAlignment="1" applyProtection="1">
      <alignment horizontal="right" wrapText="1"/>
      <protection locked="0"/>
    </xf>
    <xf numFmtId="0" fontId="8" fillId="36" borderId="0" xfId="0" applyFont="1" applyFill="1" applyBorder="1" applyAlignment="1" applyProtection="1">
      <alignment/>
      <protection locked="0"/>
    </xf>
    <xf numFmtId="0" fontId="21" fillId="36" borderId="0" xfId="0" applyFont="1" applyFill="1" applyBorder="1" applyAlignment="1">
      <alignment horizontal="left" wrapText="1"/>
    </xf>
    <xf numFmtId="0" fontId="18" fillId="36" borderId="0" xfId="0" applyNumberFormat="1" applyFont="1" applyFill="1" applyBorder="1" applyAlignment="1" applyProtection="1">
      <alignment horizontal="center"/>
      <protection locked="0"/>
    </xf>
    <xf numFmtId="0" fontId="18" fillId="36" borderId="0" xfId="0" applyNumberFormat="1" applyFont="1" applyFill="1" applyBorder="1" applyAlignment="1" applyProtection="1">
      <alignment horizontal="center" wrapText="1"/>
      <protection/>
    </xf>
    <xf numFmtId="0" fontId="21" fillId="33" borderId="0" xfId="0" applyFont="1" applyFill="1" applyBorder="1" applyAlignment="1">
      <alignment horizontal="center" vertical="center"/>
    </xf>
    <xf numFmtId="0" fontId="21" fillId="33" borderId="0" xfId="0" applyNumberFormat="1" applyFont="1" applyFill="1" applyBorder="1" applyAlignment="1" applyProtection="1">
      <alignment horizontal="center" vertical="center"/>
      <protection locked="0"/>
    </xf>
    <xf numFmtId="0" fontId="33" fillId="33" borderId="0" xfId="0" applyNumberFormat="1" applyFont="1" applyFill="1" applyBorder="1" applyAlignment="1" applyProtection="1">
      <alignment horizontal="center" vertical="center"/>
      <protection locked="0"/>
    </xf>
    <xf numFmtId="0" fontId="18" fillId="36" borderId="0" xfId="0" applyNumberFormat="1" applyFont="1" applyFill="1" applyBorder="1" applyAlignment="1" applyProtection="1">
      <alignment horizontal="center"/>
      <protection/>
    </xf>
    <xf numFmtId="0" fontId="48" fillId="36" borderId="0" xfId="0" applyFont="1" applyFill="1" applyBorder="1" applyAlignment="1">
      <alignment horizontal="right"/>
    </xf>
    <xf numFmtId="0" fontId="36" fillId="36" borderId="0" xfId="0" applyNumberFormat="1" applyFont="1" applyFill="1" applyBorder="1" applyAlignment="1" applyProtection="1">
      <alignment horizontal="left" wrapText="1"/>
      <protection locked="0"/>
    </xf>
    <xf numFmtId="0" fontId="36" fillId="36" borderId="0" xfId="0" applyNumberFormat="1" applyFont="1" applyFill="1" applyBorder="1" applyAlignment="1" applyProtection="1">
      <alignment horizontal="left"/>
      <protection locked="0"/>
    </xf>
    <xf numFmtId="0" fontId="18" fillId="36" borderId="0" xfId="0" applyFont="1" applyFill="1" applyBorder="1" applyAlignment="1" applyProtection="1">
      <alignment horizontal="center" vertical="center"/>
      <protection/>
    </xf>
    <xf numFmtId="0" fontId="45" fillId="36" borderId="0" xfId="0" applyFont="1" applyFill="1" applyBorder="1" applyAlignment="1">
      <alignment horizontal="right"/>
    </xf>
    <xf numFmtId="0" fontId="43" fillId="0" borderId="0" xfId="0" applyFont="1" applyFill="1" applyBorder="1" applyAlignment="1">
      <alignment vertical="top" wrapText="1"/>
    </xf>
    <xf numFmtId="0" fontId="33" fillId="36"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6" borderId="41" xfId="60" applyFont="1" applyFill="1" applyBorder="1" applyAlignment="1" applyProtection="1">
      <alignment horizontal="right" wrapText="1"/>
      <protection locked="0"/>
    </xf>
    <xf numFmtId="0" fontId="18" fillId="36" borderId="42" xfId="62" applyFont="1" applyFill="1" applyBorder="1" applyAlignment="1" applyProtection="1">
      <alignment horizontal="right" wrapText="1"/>
      <protection locked="0"/>
    </xf>
    <xf numFmtId="0" fontId="18" fillId="36" borderId="36" xfId="0" applyFont="1" applyFill="1" applyBorder="1" applyAlignment="1" applyProtection="1">
      <alignment horizontal="center"/>
      <protection/>
    </xf>
    <xf numFmtId="0" fontId="0" fillId="36" borderId="0" xfId="0" applyFont="1" applyFill="1" applyBorder="1" applyAlignment="1" applyProtection="1">
      <alignment wrapText="1"/>
      <protection locked="0"/>
    </xf>
    <xf numFmtId="0" fontId="0" fillId="36" borderId="0" xfId="0" applyFill="1" applyAlignment="1" applyProtection="1">
      <alignment/>
      <protection locked="0"/>
    </xf>
    <xf numFmtId="0" fontId="20" fillId="36" borderId="43" xfId="61" applyFont="1" applyFill="1" applyBorder="1" applyAlignment="1" applyProtection="1">
      <alignment horizontal="right" wrapText="1"/>
      <protection locked="0"/>
    </xf>
    <xf numFmtId="0" fontId="18" fillId="36" borderId="0" xfId="0" applyFont="1" applyFill="1" applyAlignment="1" applyProtection="1">
      <alignment vertical="center"/>
      <protection locked="0"/>
    </xf>
    <xf numFmtId="0" fontId="20" fillId="36" borderId="41" xfId="63" applyFont="1" applyFill="1" applyBorder="1" applyAlignment="1" applyProtection="1">
      <alignment horizontal="right" wrapText="1"/>
      <protection locked="0"/>
    </xf>
    <xf numFmtId="0" fontId="18" fillId="36" borderId="44" xfId="0" applyNumberFormat="1" applyFont="1" applyFill="1" applyBorder="1" applyAlignment="1" applyProtection="1">
      <alignment horizontal="center" wrapText="1"/>
      <protection/>
    </xf>
    <xf numFmtId="0" fontId="18" fillId="36" borderId="19" xfId="0" applyNumberFormat="1" applyFont="1" applyFill="1" applyBorder="1" applyAlignment="1" applyProtection="1">
      <alignment horizontal="center" wrapText="1"/>
      <protection/>
    </xf>
    <xf numFmtId="0" fontId="0" fillId="36" borderId="45" xfId="0" applyFont="1" applyFill="1" applyBorder="1" applyAlignment="1" applyProtection="1">
      <alignment wrapText="1"/>
      <protection locked="0"/>
    </xf>
    <xf numFmtId="0" fontId="18" fillId="36" borderId="46" xfId="0" applyFont="1" applyFill="1" applyBorder="1" applyAlignment="1" applyProtection="1">
      <alignment horizontal="center"/>
      <protection/>
    </xf>
    <xf numFmtId="0" fontId="36" fillId="36" borderId="19" xfId="0" applyNumberFormat="1" applyFont="1" applyFill="1" applyBorder="1" applyAlignment="1" applyProtection="1">
      <alignment horizontal="center" wrapText="1"/>
      <protection locked="0"/>
    </xf>
    <xf numFmtId="0" fontId="21" fillId="36" borderId="25" xfId="0" applyFont="1" applyFill="1" applyBorder="1" applyAlignment="1">
      <alignment horizontal="left" wrapText="1"/>
    </xf>
    <xf numFmtId="0" fontId="18" fillId="36" borderId="18" xfId="0" applyFont="1" applyFill="1" applyBorder="1" applyAlignment="1">
      <alignment horizontal="left" wrapText="1" indent="2"/>
    </xf>
    <xf numFmtId="0" fontId="18" fillId="36" borderId="36" xfId="0" applyFont="1" applyFill="1" applyBorder="1" applyAlignment="1" applyProtection="1">
      <alignment horizontal="center" wrapText="1"/>
      <protection locked="0"/>
    </xf>
    <xf numFmtId="0" fontId="18" fillId="36" borderId="46" xfId="0" applyFont="1" applyFill="1" applyBorder="1" applyAlignment="1" applyProtection="1">
      <alignment horizontal="center" wrapText="1"/>
      <protection/>
    </xf>
    <xf numFmtId="0" fontId="55" fillId="36" borderId="36" xfId="0" applyFont="1" applyFill="1" applyBorder="1" applyAlignment="1">
      <alignment horizontal="right" wrapText="1"/>
    </xf>
    <xf numFmtId="0" fontId="55" fillId="36" borderId="33" xfId="0" applyFont="1" applyFill="1" applyBorder="1" applyAlignment="1">
      <alignment horizontal="right" wrapText="1"/>
    </xf>
    <xf numFmtId="0" fontId="55" fillId="36" borderId="36" xfId="0" applyFont="1" applyFill="1" applyBorder="1" applyAlignment="1">
      <alignment horizontal="right" wrapText="1" indent="1"/>
    </xf>
    <xf numFmtId="0" fontId="55" fillId="36" borderId="36" xfId="0" applyFont="1" applyFill="1" applyBorder="1" applyAlignment="1">
      <alignment horizontal="center"/>
    </xf>
    <xf numFmtId="0" fontId="18" fillId="36" borderId="47" xfId="0" applyNumberFormat="1" applyFont="1" applyFill="1" applyBorder="1" applyAlignment="1" applyProtection="1">
      <alignment horizontal="center" wrapText="1"/>
      <protection/>
    </xf>
    <xf numFmtId="0" fontId="43" fillId="36" borderId="36" xfId="0" applyFont="1" applyFill="1" applyBorder="1" applyAlignment="1">
      <alignment horizontal="center"/>
    </xf>
    <xf numFmtId="0" fontId="43" fillId="36" borderId="33" xfId="0" applyFont="1" applyFill="1" applyBorder="1" applyAlignment="1">
      <alignment horizontal="center"/>
    </xf>
    <xf numFmtId="0" fontId="55" fillId="36" borderId="35" xfId="0" applyFont="1" applyFill="1" applyBorder="1" applyAlignment="1">
      <alignment horizontal="right" wrapText="1"/>
    </xf>
    <xf numFmtId="0" fontId="55" fillId="36" borderId="19" xfId="0" applyFont="1" applyFill="1" applyBorder="1" applyAlignment="1">
      <alignment horizontal="center"/>
    </xf>
    <xf numFmtId="0" fontId="55" fillId="36" borderId="33" xfId="0" applyFont="1" applyFill="1" applyBorder="1" applyAlignment="1">
      <alignment horizontal="right"/>
    </xf>
    <xf numFmtId="0" fontId="21" fillId="36" borderId="19" xfId="0" applyFont="1" applyFill="1" applyBorder="1" applyAlignment="1">
      <alignment horizontal="center"/>
    </xf>
    <xf numFmtId="0" fontId="43" fillId="36" borderId="0" xfId="0" applyFont="1" applyFill="1" applyBorder="1" applyAlignment="1">
      <alignment horizontal="center"/>
    </xf>
    <xf numFmtId="0" fontId="55" fillId="36" borderId="0" xfId="0" applyFont="1" applyFill="1" applyBorder="1" applyAlignment="1">
      <alignment horizontal="right" wrapText="1"/>
    </xf>
    <xf numFmtId="0" fontId="18" fillId="36" borderId="18" xfId="0" applyFont="1" applyFill="1" applyBorder="1" applyAlignment="1">
      <alignment horizontal="left" wrapText="1"/>
    </xf>
    <xf numFmtId="0" fontId="21" fillId="34"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6" borderId="19" xfId="0" applyFont="1" applyFill="1" applyBorder="1" applyAlignment="1">
      <alignment horizontal="center" wrapText="1"/>
    </xf>
    <xf numFmtId="0" fontId="57" fillId="36" borderId="18" xfId="0" applyFont="1" applyFill="1" applyBorder="1" applyAlignment="1">
      <alignment horizontal="right" wrapText="1"/>
    </xf>
    <xf numFmtId="0" fontId="58" fillId="36" borderId="19" xfId="0" applyFont="1" applyFill="1" applyBorder="1" applyAlignment="1">
      <alignment horizontal="center"/>
    </xf>
    <xf numFmtId="0" fontId="43" fillId="36" borderId="48"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36" borderId="25" xfId="0" applyFont="1" applyFill="1" applyBorder="1" applyAlignment="1">
      <alignment horizontal="left" wrapText="1" indent="1"/>
    </xf>
    <xf numFmtId="0" fontId="59" fillId="36" borderId="0" xfId="0" applyFont="1" applyFill="1" applyAlignment="1">
      <alignment/>
    </xf>
    <xf numFmtId="0" fontId="60" fillId="36" borderId="0" xfId="0" applyFont="1" applyFill="1" applyAlignment="1">
      <alignment/>
    </xf>
    <xf numFmtId="0" fontId="60" fillId="36" borderId="0" xfId="0" applyFont="1" applyFill="1" applyAlignment="1">
      <alignment/>
    </xf>
    <xf numFmtId="0" fontId="61" fillId="36" borderId="0" xfId="0" applyFont="1" applyFill="1" applyAlignment="1">
      <alignment/>
    </xf>
    <xf numFmtId="0" fontId="62" fillId="36" borderId="0" xfId="0" applyFont="1" applyFill="1" applyBorder="1" applyAlignment="1">
      <alignment/>
    </xf>
    <xf numFmtId="0" fontId="60" fillId="36" borderId="0" xfId="0" applyFont="1" applyFill="1" applyAlignment="1">
      <alignment vertical="top"/>
    </xf>
    <xf numFmtId="0" fontId="60" fillId="36" borderId="0" xfId="0" applyFont="1" applyFill="1" applyBorder="1" applyAlignment="1">
      <alignment/>
    </xf>
    <xf numFmtId="0" fontId="62" fillId="36" borderId="0" xfId="0" applyFont="1" applyFill="1" applyAlignment="1">
      <alignment/>
    </xf>
    <xf numFmtId="0" fontId="59" fillId="36" borderId="27" xfId="0" applyFont="1" applyFill="1" applyBorder="1" applyAlignment="1">
      <alignment/>
    </xf>
    <xf numFmtId="0" fontId="57" fillId="36" borderId="25" xfId="0" applyFont="1" applyFill="1" applyBorder="1" applyAlignment="1">
      <alignment horizontal="right" wrapText="1"/>
    </xf>
    <xf numFmtId="0" fontId="58" fillId="36" borderId="18"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9" xfId="0" applyFont="1" applyFill="1" applyBorder="1" applyAlignment="1">
      <alignment horizontal="lef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6" fillId="0" borderId="0" xfId="0" applyFont="1" applyAlignment="1">
      <alignment/>
    </xf>
    <xf numFmtId="0" fontId="21" fillId="0" borderId="0" xfId="0" applyNumberFormat="1" applyFont="1" applyFill="1" applyBorder="1" applyAlignment="1">
      <alignment horizontal="left" vertical="top" wrapText="1"/>
    </xf>
    <xf numFmtId="0" fontId="64" fillId="36" borderId="0" xfId="0" applyFont="1" applyFill="1" applyAlignment="1" applyProtection="1">
      <alignment/>
      <protection locked="0"/>
    </xf>
    <xf numFmtId="0" fontId="64" fillId="36" borderId="0" xfId="60"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0" fillId="0" borderId="27" xfId="0" applyFont="1" applyBorder="1" applyAlignment="1">
      <alignment wrapText="1"/>
    </xf>
    <xf numFmtId="0" fontId="0" fillId="0" borderId="0" xfId="0" applyFont="1" applyAlignment="1" applyProtection="1">
      <alignment/>
      <protection locked="0"/>
    </xf>
    <xf numFmtId="0" fontId="7" fillId="0" borderId="27" xfId="0" applyFont="1" applyBorder="1" applyAlignment="1">
      <alignment horizont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6" borderId="0" xfId="62" applyFont="1" applyFill="1" applyBorder="1" applyAlignment="1" applyProtection="1">
      <alignment horizontal="right"/>
      <protection locked="0"/>
    </xf>
    <xf numFmtId="0" fontId="20" fillId="36" borderId="14" xfId="61" applyFont="1" applyFill="1" applyBorder="1" applyAlignment="1" applyProtection="1">
      <alignment horizontal="right"/>
      <protection locked="0"/>
    </xf>
    <xf numFmtId="0" fontId="20" fillId="36" borderId="14" xfId="63" applyFont="1" applyFill="1" applyBorder="1" applyAlignment="1" applyProtection="1">
      <alignment horizontal="right"/>
      <protection locked="0"/>
    </xf>
    <xf numFmtId="0" fontId="18" fillId="38" borderId="0" xfId="0" applyFont="1" applyFill="1" applyAlignment="1">
      <alignment horizontal="left" vertical="top" wrapText="1"/>
    </xf>
    <xf numFmtId="0" fontId="21" fillId="0" borderId="0" xfId="0" applyFont="1" applyFill="1" applyBorder="1" applyAlignment="1">
      <alignment horizontal="center" wrapText="1"/>
    </xf>
    <xf numFmtId="0" fontId="6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4" fillId="0" borderId="45" xfId="0" applyFont="1" applyFill="1" applyBorder="1" applyAlignment="1">
      <alignment horizontal="center"/>
    </xf>
    <xf numFmtId="0" fontId="64" fillId="0" borderId="10" xfId="0" applyFont="1" applyFill="1" applyBorder="1" applyAlignment="1">
      <alignment horizontal="center"/>
    </xf>
    <xf numFmtId="0" fontId="64" fillId="36"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5" xfId="0" applyBorder="1" applyAlignment="1">
      <alignment vertical="center"/>
    </xf>
    <xf numFmtId="0" fontId="20" fillId="36" borderId="49" xfId="62" applyFont="1" applyFill="1" applyBorder="1" applyAlignment="1" applyProtection="1">
      <alignment horizontal="right"/>
      <protection locked="0"/>
    </xf>
    <xf numFmtId="0" fontId="70" fillId="0" borderId="0" xfId="0" applyFont="1" applyFill="1" applyBorder="1" applyAlignment="1">
      <alignment vertical="center"/>
    </xf>
    <xf numFmtId="0" fontId="47"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9" xfId="0" applyFont="1" applyFill="1" applyBorder="1" applyAlignment="1">
      <alignment horizontal="left" vertical="top"/>
    </xf>
    <xf numFmtId="0" fontId="71" fillId="0" borderId="50" xfId="0" applyFont="1" applyFill="1" applyBorder="1" applyAlignment="1">
      <alignment horizontal="left" vertical="top" wrapText="1"/>
    </xf>
    <xf numFmtId="0" fontId="21" fillId="0" borderId="51"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51"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11" fillId="0" borderId="54" xfId="0" applyFont="1" applyFill="1" applyBorder="1" applyAlignment="1">
      <alignment vertical="top" wrapText="1"/>
    </xf>
    <xf numFmtId="0" fontId="11" fillId="0" borderId="55" xfId="0" applyFont="1" applyFill="1" applyBorder="1" applyAlignment="1">
      <alignment vertical="top" wrapText="1"/>
    </xf>
    <xf numFmtId="0" fontId="0" fillId="0" borderId="56" xfId="0" applyFont="1" applyFill="1" applyBorder="1" applyAlignment="1">
      <alignment vertical="top" wrapText="1"/>
    </xf>
    <xf numFmtId="0" fontId="0" fillId="0" borderId="57" xfId="0" applyFont="1" applyFill="1" applyBorder="1" applyAlignment="1" applyProtection="1">
      <alignment vertical="top" wrapText="1"/>
      <protection/>
    </xf>
    <xf numFmtId="0" fontId="0" fillId="0" borderId="57" xfId="0" applyFont="1" applyFill="1" applyBorder="1" applyAlignment="1">
      <alignment vertical="top" wrapText="1"/>
    </xf>
    <xf numFmtId="0" fontId="0" fillId="0" borderId="58" xfId="0" applyFont="1" applyFill="1" applyBorder="1" applyAlignment="1">
      <alignment vertical="top" wrapText="1"/>
    </xf>
    <xf numFmtId="0" fontId="0" fillId="0" borderId="59" xfId="0" applyFont="1" applyFill="1" applyBorder="1" applyAlignment="1">
      <alignment vertical="top" wrapText="1"/>
    </xf>
    <xf numFmtId="0" fontId="11" fillId="0" borderId="60" xfId="0" applyFont="1" applyFill="1" applyBorder="1" applyAlignment="1">
      <alignment horizontal="left" vertical="top" wrapText="1"/>
    </xf>
    <xf numFmtId="0" fontId="39" fillId="34"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0" fillId="0" borderId="0" xfId="0" applyAlignment="1">
      <alignmen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4"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4"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5" borderId="0" xfId="0" applyNumberFormat="1" applyFont="1" applyFill="1" applyAlignment="1">
      <alignment horizontal="center" wrapText="1"/>
    </xf>
    <xf numFmtId="0" fontId="0" fillId="0" borderId="0" xfId="0" applyFont="1" applyAlignment="1">
      <alignment wrapText="1"/>
    </xf>
    <xf numFmtId="0" fontId="64"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5"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0" fillId="0" borderId="27" xfId="0" applyBorder="1"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4"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5"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4"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5" borderId="0" xfId="0" applyFont="1" applyFill="1" applyAlignment="1">
      <alignment wrapText="1"/>
    </xf>
    <xf numFmtId="0" fontId="6" fillId="35"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4"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5"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5"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4"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5"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5"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2" fillId="0" borderId="0" xfId="0" applyFont="1" applyFill="1" applyBorder="1" applyAlignment="1">
      <alignment vertical="center" wrapText="1"/>
    </xf>
    <xf numFmtId="0" fontId="0" fillId="33" borderId="15" xfId="0" applyFont="1" applyFill="1" applyBorder="1" applyAlignment="1">
      <alignment horizontal="center" vertical="center" wrapText="1"/>
    </xf>
    <xf numFmtId="0" fontId="73" fillId="34" borderId="0" xfId="0" applyFont="1" applyFill="1" applyBorder="1" applyAlignment="1">
      <alignment horizontal="left" wrapText="1"/>
    </xf>
    <xf numFmtId="0" fontId="73" fillId="0" borderId="0" xfId="0" applyFont="1" applyBorder="1" applyAlignment="1" applyProtection="1">
      <alignment wrapText="1"/>
      <protection locked="0"/>
    </xf>
    <xf numFmtId="0" fontId="73"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5"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3" fillId="0" borderId="0" xfId="0" applyFont="1" applyAlignment="1">
      <alignment wrapText="1"/>
    </xf>
    <xf numFmtId="0" fontId="73" fillId="35" borderId="0" xfId="0" applyFont="1" applyFill="1" applyBorder="1" applyAlignment="1">
      <alignment wrapText="1"/>
    </xf>
    <xf numFmtId="0" fontId="73"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3" fillId="0" borderId="0" xfId="0" applyFont="1" applyFill="1" applyAlignment="1">
      <alignment wrapText="1"/>
    </xf>
    <xf numFmtId="0" fontId="36" fillId="0" borderId="27" xfId="0" applyFont="1" applyBorder="1" applyAlignment="1">
      <alignment horizontal="center" vertical="center"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3" fillId="34" borderId="0" xfId="0" applyFont="1" applyFill="1" applyAlignment="1">
      <alignment wrapText="1"/>
    </xf>
    <xf numFmtId="0" fontId="73" fillId="0" borderId="0" xfId="0" applyFont="1" applyAlignment="1" applyProtection="1">
      <alignment wrapText="1"/>
      <protection locked="0"/>
    </xf>
    <xf numFmtId="0" fontId="36" fillId="0" borderId="27" xfId="0" applyFont="1" applyBorder="1" applyAlignment="1">
      <alignment wrapText="1"/>
    </xf>
    <xf numFmtId="0" fontId="36" fillId="0" borderId="0" xfId="0" applyFont="1" applyBorder="1" applyAlignment="1">
      <alignment wrapText="1"/>
    </xf>
    <xf numFmtId="0" fontId="73" fillId="0" borderId="0" xfId="0" applyFont="1" applyAlignment="1">
      <alignment horizontal="left" wrapText="1"/>
    </xf>
    <xf numFmtId="0" fontId="73" fillId="35" borderId="0" xfId="0" applyFont="1" applyFill="1" applyAlignment="1">
      <alignment wrapText="1"/>
    </xf>
    <xf numFmtId="0" fontId="40" fillId="0" borderId="0" xfId="0" applyFont="1" applyAlignment="1">
      <alignment horizontal="right" wrapText="1"/>
    </xf>
    <xf numFmtId="0" fontId="36" fillId="35"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11" fillId="36" borderId="0" xfId="0" applyFont="1" applyFill="1" applyBorder="1" applyAlignment="1">
      <alignment/>
    </xf>
    <xf numFmtId="0" fontId="34" fillId="39" borderId="0" xfId="0" applyFont="1" applyFill="1" applyBorder="1" applyAlignment="1">
      <alignmen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9" fillId="33" borderId="17" xfId="0" applyNumberFormat="1" applyFont="1" applyFill="1" applyBorder="1" applyAlignment="1" applyProtection="1">
      <alignment horizontal="left" vertical="center" wrapText="1"/>
      <protection locked="0"/>
    </xf>
    <xf numFmtId="0" fontId="21" fillId="33" borderId="17" xfId="0" applyNumberFormat="1" applyFont="1" applyFill="1" applyBorder="1" applyAlignment="1" applyProtection="1">
      <alignment horizontal="center" vertical="center" wrapText="1"/>
      <protection locked="0"/>
    </xf>
    <xf numFmtId="0" fontId="44" fillId="33" borderId="17" xfId="0" applyNumberFormat="1" applyFont="1" applyFill="1" applyBorder="1" applyAlignment="1" applyProtection="1">
      <alignment horizontal="left" vertical="center"/>
      <protection locked="0"/>
    </xf>
    <xf numFmtId="0" fontId="36" fillId="36" borderId="47" xfId="0" applyNumberFormat="1" applyFont="1" applyFill="1" applyBorder="1" applyAlignment="1" applyProtection="1">
      <alignment horizontal="left" vertical="center" wrapText="1"/>
      <protection locked="0"/>
    </xf>
    <xf numFmtId="0" fontId="21" fillId="33" borderId="61" xfId="0" applyNumberFormat="1" applyFont="1" applyFill="1" applyBorder="1" applyAlignment="1" applyProtection="1">
      <alignment horizontal="center" vertical="center"/>
      <protection locked="0"/>
    </xf>
    <xf numFmtId="0" fontId="36" fillId="0" borderId="20" xfId="0" applyNumberFormat="1" applyFont="1" applyFill="1" applyBorder="1" applyAlignment="1" applyProtection="1">
      <alignment horizontal="left" vertical="center" wrapText="1"/>
      <protection locked="0"/>
    </xf>
    <xf numFmtId="0" fontId="21" fillId="33" borderId="62" xfId="0" applyNumberFormat="1" applyFont="1" applyFill="1" applyBorder="1" applyAlignment="1" applyProtection="1">
      <alignment horizontal="center" vertical="center"/>
      <protection locked="0"/>
    </xf>
    <xf numFmtId="0" fontId="33" fillId="33" borderId="62" xfId="0" applyNumberFormat="1" applyFont="1" applyFill="1" applyBorder="1" applyAlignment="1" applyProtection="1">
      <alignment horizontal="center" vertical="center"/>
      <protection locked="0"/>
    </xf>
    <xf numFmtId="0" fontId="36" fillId="0" borderId="63" xfId="0" applyNumberFormat="1" applyFont="1" applyFill="1" applyBorder="1" applyAlignment="1" applyProtection="1">
      <alignment horizontal="left" vertical="center" wrapText="1"/>
      <protection locked="0"/>
    </xf>
    <xf numFmtId="0" fontId="36" fillId="36" borderId="19" xfId="0" applyNumberFormat="1" applyFont="1" applyFill="1" applyBorder="1" applyAlignment="1" applyProtection="1">
      <alignment horizontal="left" wrapText="1"/>
      <protection locked="0"/>
    </xf>
    <xf numFmtId="0" fontId="18" fillId="36" borderId="34" xfId="0" applyNumberFormat="1" applyFont="1" applyFill="1" applyBorder="1" applyAlignment="1" applyProtection="1">
      <alignment horizontal="center"/>
      <protection/>
    </xf>
    <xf numFmtId="0" fontId="18" fillId="36" borderId="18" xfId="0" applyNumberFormat="1" applyFont="1" applyFill="1" applyBorder="1" applyAlignment="1" applyProtection="1">
      <alignment horizontal="center"/>
      <protection/>
    </xf>
    <xf numFmtId="0" fontId="18" fillId="36" borderId="18" xfId="0" applyFont="1" applyFill="1" applyBorder="1" applyAlignment="1" applyProtection="1">
      <alignment horizontal="center"/>
      <protection/>
    </xf>
    <xf numFmtId="0" fontId="18" fillId="36" borderId="33" xfId="0" applyFont="1" applyFill="1" applyBorder="1" applyAlignment="1" applyProtection="1">
      <alignment horizontal="center"/>
      <protection/>
    </xf>
    <xf numFmtId="0" fontId="21" fillId="36" borderId="62" xfId="0" applyNumberFormat="1" applyFont="1" applyFill="1" applyBorder="1" applyAlignment="1" applyProtection="1">
      <alignment horizontal="center" vertical="center"/>
      <protection locked="0"/>
    </xf>
    <xf numFmtId="0" fontId="33" fillId="33" borderId="62" xfId="0" applyNumberFormat="1" applyFont="1" applyFill="1" applyBorder="1" applyAlignment="1" applyProtection="1">
      <alignment horizontal="center" vertical="center" wrapText="1"/>
      <protection locked="0"/>
    </xf>
    <xf numFmtId="0" fontId="33" fillId="36" borderId="62" xfId="0" applyNumberFormat="1" applyFont="1" applyFill="1" applyBorder="1" applyAlignment="1" applyProtection="1">
      <alignment horizontal="center" vertical="center" wrapText="1"/>
      <protection locked="0"/>
    </xf>
    <xf numFmtId="0" fontId="21" fillId="33" borderId="62" xfId="0" applyFont="1" applyFill="1" applyBorder="1" applyAlignment="1">
      <alignment horizontal="center" vertical="center"/>
    </xf>
    <xf numFmtId="0" fontId="0" fillId="36" borderId="0" xfId="0" applyFill="1" applyBorder="1" applyAlignment="1" applyProtection="1">
      <alignment/>
      <protection locked="0"/>
    </xf>
    <xf numFmtId="0" fontId="21" fillId="36" borderId="36" xfId="0" applyFont="1" applyFill="1" applyBorder="1" applyAlignment="1">
      <alignment wrapText="1"/>
    </xf>
    <xf numFmtId="0" fontId="0" fillId="36" borderId="36" xfId="0" applyFill="1" applyBorder="1" applyAlignment="1">
      <alignment/>
    </xf>
    <xf numFmtId="0" fontId="22" fillId="36" borderId="0" xfId="57" applyFont="1" applyFill="1" applyBorder="1" applyAlignment="1">
      <alignment horizontal="left" vertical="center" indent="1"/>
      <protection/>
    </xf>
    <xf numFmtId="0" fontId="18" fillId="36" borderId="0" xfId="0" applyFont="1" applyFill="1" applyBorder="1" applyAlignment="1">
      <alignment horizontal="center" vertical="center"/>
    </xf>
    <xf numFmtId="0" fontId="34" fillId="36" borderId="0" xfId="57" applyFont="1" applyFill="1" applyBorder="1" applyAlignment="1">
      <alignment horizontal="center" vertical="center"/>
      <protection/>
    </xf>
    <xf numFmtId="0" fontId="18" fillId="37" borderId="19" xfId="0" applyFont="1" applyFill="1" applyBorder="1" applyAlignment="1">
      <alignment horizontal="center"/>
    </xf>
    <xf numFmtId="0" fontId="18" fillId="37" borderId="19" xfId="0" applyFont="1" applyFill="1" applyBorder="1" applyAlignment="1" applyProtection="1">
      <alignment horizontal="left" wrapText="1"/>
      <protection/>
    </xf>
    <xf numFmtId="0" fontId="18" fillId="37" borderId="18" xfId="0" applyNumberFormat="1" applyFont="1" applyFill="1" applyBorder="1" applyAlignment="1" applyProtection="1">
      <alignment horizontal="center"/>
      <protection locked="0"/>
    </xf>
    <xf numFmtId="0" fontId="21" fillId="36" borderId="38" xfId="0" applyFont="1" applyFill="1" applyBorder="1" applyAlignment="1">
      <alignment wrapText="1"/>
    </xf>
    <xf numFmtId="0" fontId="30" fillId="36" borderId="0" xfId="0" applyFont="1" applyFill="1" applyBorder="1" applyAlignment="1">
      <alignment horizontal="center" wrapText="1"/>
    </xf>
    <xf numFmtId="0" fontId="53" fillId="36" borderId="0" xfId="0" applyFont="1" applyFill="1" applyAlignment="1">
      <alignment/>
    </xf>
    <xf numFmtId="0" fontId="13" fillId="36" borderId="27" xfId="0" applyFont="1" applyFill="1" applyBorder="1" applyAlignment="1">
      <alignment/>
    </xf>
    <xf numFmtId="0" fontId="18" fillId="33" borderId="64" xfId="0" applyFont="1" applyFill="1" applyBorder="1" applyAlignment="1" applyProtection="1">
      <alignment horizontal="center"/>
      <protection/>
    </xf>
    <xf numFmtId="0" fontId="18" fillId="33" borderId="36" xfId="0" applyFont="1" applyFill="1" applyBorder="1" applyAlignment="1" applyProtection="1">
      <alignment horizontal="center"/>
      <protection locked="0"/>
    </xf>
    <xf numFmtId="0" fontId="18" fillId="36" borderId="25" xfId="0" applyFont="1" applyFill="1" applyBorder="1" applyAlignment="1">
      <alignment horizontal="left" wrapText="1"/>
    </xf>
    <xf numFmtId="0" fontId="57" fillId="36" borderId="36" xfId="0" applyFont="1" applyFill="1" applyBorder="1" applyAlignment="1">
      <alignment horizontal="center" wrapText="1"/>
    </xf>
    <xf numFmtId="0" fontId="57" fillId="36" borderId="36" xfId="0" applyFont="1" applyFill="1" applyBorder="1" applyAlignment="1">
      <alignment horizontal="right" wrapText="1"/>
    </xf>
    <xf numFmtId="0" fontId="57" fillId="36" borderId="36" xfId="0" applyFont="1" applyFill="1" applyBorder="1" applyAlignment="1">
      <alignment horizontal="center"/>
    </xf>
    <xf numFmtId="0" fontId="43" fillId="36" borderId="65" xfId="0" applyFont="1" applyFill="1" applyBorder="1" applyAlignment="1">
      <alignment horizontal="center"/>
    </xf>
    <xf numFmtId="0" fontId="57" fillId="36" borderId="65" xfId="0" applyFont="1" applyFill="1" applyBorder="1" applyAlignment="1">
      <alignment horizontal="right" wrapText="1"/>
    </xf>
    <xf numFmtId="0" fontId="18" fillId="36" borderId="65" xfId="0" applyFont="1" applyFill="1" applyBorder="1" applyAlignment="1">
      <alignment horizontal="center"/>
    </xf>
    <xf numFmtId="0" fontId="18" fillId="36" borderId="65" xfId="0" applyFont="1" applyFill="1" applyBorder="1" applyAlignment="1" applyProtection="1">
      <alignment horizontal="center"/>
      <protection/>
    </xf>
    <xf numFmtId="0" fontId="64" fillId="36" borderId="0" xfId="0" applyFont="1" applyFill="1" applyBorder="1" applyAlignment="1">
      <alignment horizontal="center"/>
    </xf>
    <xf numFmtId="0" fontId="64" fillId="36" borderId="0" xfId="0" applyFont="1" applyFill="1" applyBorder="1" applyAlignment="1">
      <alignment horizontal="left" vertical="center" wrapText="1"/>
    </xf>
    <xf numFmtId="0" fontId="64" fillId="36" borderId="0" xfId="0" applyNumberFormat="1" applyFont="1" applyFill="1" applyBorder="1" applyAlignment="1" applyProtection="1">
      <alignment horizontal="center"/>
      <protection locked="0"/>
    </xf>
    <xf numFmtId="0" fontId="65" fillId="36" borderId="0" xfId="0" applyNumberFormat="1" applyFont="1" applyFill="1" applyBorder="1" applyAlignment="1" applyProtection="1">
      <alignment horizontal="left" vertical="center" wrapText="1"/>
      <protection locked="0"/>
    </xf>
    <xf numFmtId="0" fontId="22" fillId="36"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3" borderId="66" xfId="0" applyFont="1" applyFill="1" applyBorder="1" applyAlignment="1" applyProtection="1">
      <alignment horizontal="center" vertical="center"/>
      <protection locked="0"/>
    </xf>
    <xf numFmtId="0" fontId="11" fillId="33" borderId="66" xfId="0" applyFont="1" applyFill="1" applyBorder="1" applyAlignment="1" applyProtection="1">
      <alignment horizontal="center" vertical="center"/>
      <protection locked="0"/>
    </xf>
    <xf numFmtId="0" fontId="33" fillId="33" borderId="66" xfId="0" applyFont="1" applyFill="1" applyBorder="1" applyAlignment="1" applyProtection="1">
      <alignment horizontal="center" vertical="center"/>
      <protection locked="0"/>
    </xf>
    <xf numFmtId="0" fontId="21" fillId="33" borderId="62" xfId="0" applyFont="1" applyFill="1" applyBorder="1" applyAlignment="1" applyProtection="1">
      <alignment horizontal="center" vertical="center"/>
      <protection locked="0"/>
    </xf>
    <xf numFmtId="0" fontId="38" fillId="33" borderId="62" xfId="0" applyNumberFormat="1" applyFont="1" applyFill="1" applyBorder="1" applyAlignment="1" applyProtection="1">
      <alignment horizontal="left" vertical="center"/>
      <protection locked="0"/>
    </xf>
    <xf numFmtId="0" fontId="6" fillId="36" borderId="0" xfId="0" applyFont="1" applyFill="1" applyBorder="1" applyAlignment="1">
      <alignment/>
    </xf>
    <xf numFmtId="0" fontId="18" fillId="36" borderId="0" xfId="57" applyFont="1" applyFill="1" applyBorder="1" applyAlignment="1">
      <alignment horizontal="center" vertical="center"/>
      <protection/>
    </xf>
    <xf numFmtId="0" fontId="18" fillId="36" borderId="0" xfId="0" applyNumberFormat="1" applyFont="1" applyFill="1" applyBorder="1" applyAlignment="1">
      <alignment horizontal="center"/>
    </xf>
    <xf numFmtId="0" fontId="21" fillId="36" borderId="0" xfId="0" applyNumberFormat="1" applyFont="1" applyFill="1" applyBorder="1" applyAlignment="1">
      <alignment horizontal="center"/>
    </xf>
    <xf numFmtId="0" fontId="11" fillId="36" borderId="0" xfId="0" applyNumberFormat="1" applyFont="1" applyFill="1" applyBorder="1" applyAlignment="1">
      <alignment/>
    </xf>
    <xf numFmtId="0" fontId="18" fillId="36" borderId="67" xfId="0" applyFont="1" applyFill="1" applyBorder="1" applyAlignment="1">
      <alignment horizontal="center"/>
    </xf>
    <xf numFmtId="0" fontId="18" fillId="36" borderId="68" xfId="0" applyFont="1" applyFill="1" applyBorder="1" applyAlignment="1">
      <alignment horizontal="center"/>
    </xf>
    <xf numFmtId="0" fontId="18" fillId="36" borderId="69" xfId="0" applyFont="1" applyFill="1" applyBorder="1" applyAlignment="1">
      <alignment horizontal="center"/>
    </xf>
    <xf numFmtId="0" fontId="18" fillId="36" borderId="70" xfId="0" applyFont="1" applyFill="1" applyBorder="1" applyAlignment="1">
      <alignment horizontal="center"/>
    </xf>
    <xf numFmtId="0" fontId="18" fillId="36" borderId="71" xfId="0" applyFont="1" applyFill="1" applyBorder="1" applyAlignment="1">
      <alignment horizontal="center"/>
    </xf>
    <xf numFmtId="0" fontId="18" fillId="36" borderId="72" xfId="0" applyFont="1" applyFill="1" applyBorder="1" applyAlignment="1">
      <alignment horizontal="center"/>
    </xf>
    <xf numFmtId="0" fontId="18" fillId="36" borderId="72" xfId="0" applyNumberFormat="1" applyFont="1" applyFill="1" applyBorder="1" applyAlignment="1" applyProtection="1">
      <alignment horizontal="center"/>
      <protection/>
    </xf>
    <xf numFmtId="0" fontId="57" fillId="36" borderId="73" xfId="0" applyFont="1" applyFill="1" applyBorder="1" applyAlignment="1">
      <alignment horizontal="center" wrapText="1"/>
    </xf>
    <xf numFmtId="0" fontId="57" fillId="36" borderId="73" xfId="0" applyFont="1" applyFill="1" applyBorder="1" applyAlignment="1">
      <alignment horizontal="right"/>
    </xf>
    <xf numFmtId="0" fontId="57" fillId="36" borderId="72" xfId="0" applyFont="1" applyFill="1" applyBorder="1" applyAlignment="1">
      <alignment horizontal="right" wrapText="1" indent="1"/>
    </xf>
    <xf numFmtId="0" fontId="43" fillId="36" borderId="74" xfId="0" applyFont="1" applyFill="1" applyBorder="1" applyAlignment="1">
      <alignment horizontal="center"/>
    </xf>
    <xf numFmtId="0" fontId="18" fillId="36" borderId="25" xfId="0" applyFont="1" applyFill="1" applyBorder="1" applyAlignment="1">
      <alignment horizontal="right" wrapText="1" indent="1"/>
    </xf>
    <xf numFmtId="0" fontId="63" fillId="36" borderId="0" xfId="0" applyFont="1" applyFill="1" applyBorder="1" applyAlignment="1">
      <alignment/>
    </xf>
    <xf numFmtId="0" fontId="38" fillId="33" borderId="62"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wrapText="1"/>
      <protection locked="0"/>
    </xf>
    <xf numFmtId="0" fontId="38" fillId="33" borderId="17" xfId="0" applyNumberFormat="1" applyFont="1" applyFill="1" applyBorder="1" applyAlignment="1" applyProtection="1">
      <alignment horizontal="left" vertical="center"/>
      <protection locked="0"/>
    </xf>
    <xf numFmtId="0" fontId="74" fillId="33" borderId="62" xfId="0" applyNumberFormat="1" applyFont="1" applyFill="1" applyBorder="1" applyAlignment="1" applyProtection="1">
      <alignment horizontal="left" vertical="center"/>
      <protection locked="0"/>
    </xf>
    <xf numFmtId="0" fontId="21" fillId="33" borderId="75" xfId="0" applyFont="1" applyFill="1" applyBorder="1" applyAlignment="1" applyProtection="1">
      <alignment horizontal="center" vertical="center"/>
      <protection locked="0"/>
    </xf>
    <xf numFmtId="0" fontId="38" fillId="33" borderId="75" xfId="0" applyNumberFormat="1" applyFont="1" applyFill="1" applyBorder="1" applyAlignment="1" applyProtection="1">
      <alignment horizontal="left" vertical="center"/>
      <protection locked="0"/>
    </xf>
    <xf numFmtId="0" fontId="38" fillId="33" borderId="44" xfId="0" applyNumberFormat="1" applyFont="1" applyFill="1" applyBorder="1" applyAlignment="1" applyProtection="1">
      <alignment horizontal="left" vertical="center"/>
      <protection locked="0"/>
    </xf>
    <xf numFmtId="0" fontId="74" fillId="33" borderId="75" xfId="0" applyNumberFormat="1" applyFont="1" applyFill="1" applyBorder="1" applyAlignment="1" applyProtection="1">
      <alignment horizontal="left" vertical="center"/>
      <protection locked="0"/>
    </xf>
    <xf numFmtId="0" fontId="33" fillId="33" borderId="17" xfId="0" applyNumberFormat="1" applyFont="1" applyFill="1" applyBorder="1" applyAlignment="1" applyProtection="1">
      <alignment horizontal="center" vertical="center"/>
      <protection locked="0"/>
    </xf>
    <xf numFmtId="0" fontId="33" fillId="33" borderId="17" xfId="0" applyNumberFormat="1" applyFont="1" applyFill="1" applyBorder="1" applyAlignment="1" applyProtection="1">
      <alignment horizontal="center" vertical="center" wrapText="1"/>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40"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8"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76"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63" xfId="0" applyFont="1" applyFill="1" applyBorder="1" applyAlignment="1">
      <alignment horizontal="center" vertical="center"/>
    </xf>
    <xf numFmtId="0" fontId="18" fillId="36" borderId="19" xfId="0" applyFont="1" applyFill="1" applyBorder="1" applyAlignment="1">
      <alignment horizontal="center" vertical="center"/>
    </xf>
    <xf numFmtId="0" fontId="18" fillId="0" borderId="77" xfId="0" applyFont="1" applyFill="1" applyBorder="1" applyAlignment="1" applyProtection="1">
      <alignment horizontal="center" vertical="center"/>
      <protection/>
    </xf>
    <xf numFmtId="0" fontId="18" fillId="0" borderId="78" xfId="0" applyFont="1" applyFill="1" applyBorder="1" applyAlignment="1" applyProtection="1">
      <alignment horizontal="center" vertical="center"/>
      <protection/>
    </xf>
    <xf numFmtId="0" fontId="18" fillId="0" borderId="63" xfId="0" applyFont="1" applyFill="1" applyBorder="1" applyAlignment="1" applyProtection="1">
      <alignment horizontal="center" vertical="center"/>
      <protection/>
    </xf>
    <xf numFmtId="0" fontId="18" fillId="36" borderId="19"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77" xfId="0" applyFont="1" applyFill="1" applyBorder="1" applyAlignment="1" applyProtection="1">
      <alignment horizontal="left" vertical="center" wrapText="1"/>
      <protection/>
    </xf>
    <xf numFmtId="0" fontId="18" fillId="0" borderId="79" xfId="0" applyFont="1" applyFill="1" applyBorder="1" applyAlignment="1" applyProtection="1">
      <alignment horizontal="left" vertical="center" wrapText="1"/>
      <protection/>
    </xf>
    <xf numFmtId="0" fontId="18" fillId="36" borderId="19"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36" borderId="19"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40" xfId="0" applyNumberFormat="1" applyFont="1" applyFill="1" applyBorder="1" applyAlignment="1" applyProtection="1">
      <alignment horizontal="center" vertical="center"/>
      <protection locked="0"/>
    </xf>
    <xf numFmtId="0" fontId="111"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0" fontId="18" fillId="36" borderId="36" xfId="0" applyFont="1" applyFill="1" applyBorder="1" applyAlignment="1" applyProtection="1">
      <alignment horizontal="center"/>
      <protection locked="0"/>
    </xf>
    <xf numFmtId="0" fontId="36" fillId="36" borderId="80" xfId="0" applyNumberFormat="1" applyFont="1" applyFill="1" applyBorder="1" applyAlignment="1" applyProtection="1">
      <alignment horizontal="left" vertical="center" wrapText="1"/>
      <protection locked="0"/>
    </xf>
    <xf numFmtId="0" fontId="36" fillId="36" borderId="80" xfId="0" applyNumberFormat="1" applyFont="1" applyFill="1" applyBorder="1" applyAlignment="1" applyProtection="1">
      <alignment horizontal="left" vertical="center" wrapText="1"/>
      <protection/>
    </xf>
    <xf numFmtId="0" fontId="18" fillId="36" borderId="81" xfId="0" applyFont="1" applyFill="1" applyBorder="1" applyAlignment="1" applyProtection="1">
      <alignment horizontal="center"/>
      <protection/>
    </xf>
    <xf numFmtId="0" fontId="18" fillId="36" borderId="82" xfId="0" applyFont="1" applyFill="1" applyBorder="1" applyAlignment="1" applyProtection="1">
      <alignment horizontal="center"/>
      <protection/>
    </xf>
    <xf numFmtId="0" fontId="36" fillId="36" borderId="83" xfId="0" applyNumberFormat="1" applyFont="1" applyFill="1" applyBorder="1" applyAlignment="1" applyProtection="1">
      <alignment horizontal="left" vertical="center" wrapText="1"/>
      <protection/>
    </xf>
    <xf numFmtId="0" fontId="33" fillId="36" borderId="34" xfId="0" applyNumberFormat="1" applyFont="1" applyFill="1" applyBorder="1" applyAlignment="1" applyProtection="1">
      <alignment horizontal="center"/>
      <protection/>
    </xf>
    <xf numFmtId="0" fontId="36" fillId="36" borderId="19" xfId="0" applyNumberFormat="1" applyFont="1" applyFill="1" applyBorder="1" applyAlignment="1" applyProtection="1">
      <alignment horizontal="left" wrapText="1"/>
      <protection/>
    </xf>
    <xf numFmtId="0" fontId="36" fillId="36" borderId="63" xfId="0" applyNumberFormat="1" applyFont="1" applyFill="1" applyBorder="1" applyAlignment="1" applyProtection="1">
      <alignment horizontal="left" wrapText="1"/>
      <protection/>
    </xf>
    <xf numFmtId="0" fontId="0" fillId="36" borderId="33" xfId="0" applyFill="1" applyBorder="1" applyAlignment="1" applyProtection="1">
      <alignment/>
      <protection/>
    </xf>
    <xf numFmtId="2" fontId="18" fillId="33" borderId="64" xfId="0" applyNumberFormat="1" applyFont="1" applyFill="1" applyBorder="1" applyAlignment="1" applyProtection="1">
      <alignment horizontal="center"/>
      <protection/>
    </xf>
    <xf numFmtId="0" fontId="18" fillId="33" borderId="38" xfId="0" applyFont="1" applyFill="1" applyBorder="1" applyAlignment="1" applyProtection="1">
      <alignment horizontal="center" vertical="center"/>
      <protection/>
    </xf>
    <xf numFmtId="2" fontId="18" fillId="33" borderId="36" xfId="0" applyNumberFormat="1" applyFont="1" applyFill="1" applyBorder="1" applyAlignment="1" applyProtection="1">
      <alignment horizontal="center"/>
      <protection/>
    </xf>
    <xf numFmtId="0" fontId="18" fillId="33" borderId="36" xfId="0" applyFont="1" applyFill="1" applyBorder="1" applyAlignment="1" applyProtection="1">
      <alignment horizontal="center"/>
      <protection/>
    </xf>
    <xf numFmtId="0" fontId="18" fillId="33" borderId="36" xfId="0" applyFont="1" applyFill="1" applyBorder="1" applyAlignment="1" applyProtection="1">
      <alignment horizontal="center" vertical="center"/>
      <protection/>
    </xf>
    <xf numFmtId="2" fontId="18" fillId="36" borderId="36" xfId="0" applyNumberFormat="1" applyFont="1" applyFill="1" applyBorder="1" applyAlignment="1" applyProtection="1">
      <alignment horizontal="center"/>
      <protection/>
    </xf>
    <xf numFmtId="0" fontId="34" fillId="36" borderId="36" xfId="0" applyFont="1" applyFill="1" applyBorder="1" applyAlignment="1" applyProtection="1">
      <alignment/>
      <protection/>
    </xf>
    <xf numFmtId="0" fontId="0" fillId="36" borderId="36" xfId="0" applyFill="1" applyBorder="1" applyAlignment="1" applyProtection="1">
      <alignment/>
      <protection/>
    </xf>
    <xf numFmtId="0" fontId="36" fillId="36" borderId="18" xfId="0" applyNumberFormat="1" applyFont="1" applyFill="1" applyBorder="1" applyAlignment="1" applyProtection="1">
      <alignment horizontal="left" vertical="center" wrapText="1"/>
      <protection/>
    </xf>
    <xf numFmtId="0" fontId="36" fillId="36" borderId="19" xfId="0" applyNumberFormat="1" applyFont="1" applyFill="1" applyBorder="1" applyAlignment="1" applyProtection="1">
      <alignment horizontal="left" vertical="center" wrapText="1"/>
      <protection/>
    </xf>
    <xf numFmtId="0" fontId="36" fillId="36" borderId="63" xfId="0" applyNumberFormat="1" applyFont="1" applyFill="1" applyBorder="1" applyAlignment="1" applyProtection="1">
      <alignment horizontal="left" vertical="center" wrapText="1"/>
      <protection/>
    </xf>
    <xf numFmtId="0" fontId="36" fillId="37" borderId="18" xfId="0" applyNumberFormat="1" applyFont="1" applyFill="1" applyBorder="1" applyAlignment="1" applyProtection="1">
      <alignment horizontal="left" vertical="center" wrapText="1"/>
      <protection locked="0"/>
    </xf>
    <xf numFmtId="0" fontId="36" fillId="37" borderId="19" xfId="0" applyNumberFormat="1" applyFont="1" applyFill="1" applyBorder="1" applyAlignment="1" applyProtection="1">
      <alignment horizontal="left" vertical="center"/>
      <protection locked="0"/>
    </xf>
    <xf numFmtId="0" fontId="36" fillId="36" borderId="37" xfId="0" applyNumberFormat="1" applyFont="1" applyFill="1" applyBorder="1" applyAlignment="1" applyProtection="1">
      <alignment horizontal="left" vertical="center" wrapText="1"/>
      <protection/>
    </xf>
    <xf numFmtId="0" fontId="18" fillId="36" borderId="25" xfId="0" applyFont="1" applyFill="1" applyBorder="1" applyAlignment="1" applyProtection="1">
      <alignment horizontal="center"/>
      <protection/>
    </xf>
    <xf numFmtId="0" fontId="36" fillId="36" borderId="25" xfId="0" applyNumberFormat="1" applyFont="1" applyFill="1" applyBorder="1" applyAlignment="1" applyProtection="1">
      <alignment horizontal="left" vertical="center" wrapText="1"/>
      <protection/>
    </xf>
    <xf numFmtId="0" fontId="18" fillId="36" borderId="73" xfId="0" applyFont="1" applyFill="1" applyBorder="1" applyAlignment="1" applyProtection="1">
      <alignment horizontal="center" wrapText="1"/>
      <protection/>
    </xf>
    <xf numFmtId="0" fontId="0" fillId="36" borderId="73" xfId="0" applyFill="1" applyBorder="1" applyAlignment="1" applyProtection="1">
      <alignment/>
      <protection/>
    </xf>
    <xf numFmtId="0" fontId="36" fillId="36" borderId="72" xfId="0" applyNumberFormat="1" applyFont="1" applyFill="1" applyBorder="1" applyAlignment="1" applyProtection="1">
      <alignment horizontal="left" vertical="center" wrapText="1"/>
      <protection/>
    </xf>
    <xf numFmtId="0" fontId="36" fillId="36" borderId="40" xfId="0" applyNumberFormat="1" applyFont="1" applyFill="1" applyBorder="1" applyAlignment="1" applyProtection="1">
      <alignment horizontal="left" vertical="center" wrapText="1"/>
      <protection/>
    </xf>
    <xf numFmtId="2" fontId="37" fillId="36" borderId="20" xfId="0" applyNumberFormat="1" applyFont="1" applyFill="1" applyBorder="1" applyAlignment="1" applyProtection="1">
      <alignment horizontal="left" vertical="center" wrapText="1"/>
      <protection locked="0"/>
    </xf>
    <xf numFmtId="0" fontId="18" fillId="36" borderId="44" xfId="0" applyNumberFormat="1" applyFont="1" applyFill="1" applyBorder="1" applyAlignment="1" applyProtection="1">
      <alignment horizontal="center"/>
      <protection/>
    </xf>
    <xf numFmtId="0" fontId="18" fillId="36" borderId="19" xfId="0" applyFont="1" applyFill="1" applyBorder="1" applyAlignment="1" applyProtection="1">
      <alignment horizontal="center" wrapText="1"/>
      <protection/>
    </xf>
    <xf numFmtId="0" fontId="19" fillId="0" borderId="0" xfId="0" applyFont="1" applyAlignment="1">
      <alignment horizontal="left"/>
    </xf>
    <xf numFmtId="0" fontId="112"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12" fillId="0" borderId="0" xfId="0" applyFont="1" applyAlignment="1">
      <alignment horizontal="left"/>
    </xf>
    <xf numFmtId="0" fontId="33" fillId="36" borderId="0" xfId="0" applyFont="1" applyFill="1" applyBorder="1" applyAlignment="1" applyProtection="1">
      <alignment horizontal="left"/>
      <protection locked="0"/>
    </xf>
    <xf numFmtId="0" fontId="34" fillId="36" borderId="0" xfId="0" applyFont="1" applyFill="1" applyBorder="1" applyAlignment="1" applyProtection="1">
      <alignment horizontal="left"/>
      <protection locked="0"/>
    </xf>
    <xf numFmtId="2" fontId="37" fillId="36" borderId="0" xfId="0" applyNumberFormat="1" applyFont="1" applyFill="1" applyBorder="1" applyAlignment="1">
      <alignment horizontal="left" vertical="center"/>
    </xf>
    <xf numFmtId="0" fontId="35" fillId="36" borderId="0" xfId="0" applyFont="1" applyFill="1" applyBorder="1" applyAlignment="1" applyProtection="1">
      <alignment vertical="center"/>
      <protection locked="0"/>
    </xf>
    <xf numFmtId="0" fontId="35" fillId="36" borderId="0" xfId="0" applyFont="1" applyFill="1" applyBorder="1" applyAlignment="1">
      <alignment vertical="center"/>
    </xf>
    <xf numFmtId="0" fontId="34" fillId="36" borderId="0" xfId="0" applyFont="1" applyFill="1" applyBorder="1" applyAlignment="1">
      <alignment vertical="center"/>
    </xf>
    <xf numFmtId="0" fontId="36" fillId="36" borderId="40" xfId="0" applyNumberFormat="1" applyFont="1" applyFill="1" applyBorder="1" applyAlignment="1" applyProtection="1">
      <alignment horizontal="left" vertical="center" wrapText="1"/>
      <protection locked="0"/>
    </xf>
    <xf numFmtId="0" fontId="18" fillId="36" borderId="34" xfId="0" applyNumberFormat="1" applyFont="1" applyFill="1" applyBorder="1" applyAlignment="1" applyProtection="1">
      <alignment horizontal="center" wrapText="1"/>
      <protection/>
    </xf>
    <xf numFmtId="0" fontId="36" fillId="36" borderId="44" xfId="0" applyNumberFormat="1" applyFont="1" applyFill="1" applyBorder="1" applyAlignment="1" applyProtection="1">
      <alignment horizontal="left" vertical="center" wrapText="1"/>
      <protection/>
    </xf>
    <xf numFmtId="0" fontId="18" fillId="36" borderId="84" xfId="0" applyNumberFormat="1" applyFont="1" applyFill="1" applyBorder="1" applyAlignment="1" applyProtection="1">
      <alignment horizontal="center"/>
      <protection/>
    </xf>
    <xf numFmtId="0" fontId="36" fillId="36" borderId="84" xfId="0" applyNumberFormat="1" applyFont="1" applyFill="1" applyBorder="1" applyAlignment="1" applyProtection="1">
      <alignment horizontal="left" vertical="center" wrapText="1"/>
      <protection/>
    </xf>
    <xf numFmtId="0" fontId="36" fillId="36" borderId="85" xfId="0" applyNumberFormat="1" applyFont="1" applyFill="1" applyBorder="1" applyAlignment="1" applyProtection="1">
      <alignment horizontal="left" vertical="center" wrapText="1"/>
      <protection locked="0"/>
    </xf>
    <xf numFmtId="0" fontId="18" fillId="36" borderId="86" xfId="0" applyNumberFormat="1" applyFont="1" applyFill="1" applyBorder="1" applyAlignment="1" applyProtection="1">
      <alignment horizontal="center" wrapText="1"/>
      <protection/>
    </xf>
    <xf numFmtId="0" fontId="36" fillId="36" borderId="78" xfId="0" applyNumberFormat="1" applyFont="1" applyFill="1" applyBorder="1" applyAlignment="1" applyProtection="1">
      <alignment horizontal="left" vertical="center" wrapText="1"/>
      <protection/>
    </xf>
    <xf numFmtId="0" fontId="18" fillId="36" borderId="78" xfId="0" applyNumberFormat="1" applyFont="1" applyFill="1" applyBorder="1" applyAlignment="1" applyProtection="1">
      <alignment horizontal="center"/>
      <protection/>
    </xf>
    <xf numFmtId="0" fontId="18" fillId="36" borderId="87" xfId="0" applyNumberFormat="1" applyFont="1" applyFill="1" applyBorder="1" applyAlignment="1" applyProtection="1">
      <alignment horizontal="center"/>
      <protection/>
    </xf>
    <xf numFmtId="0" fontId="18" fillId="36" borderId="88" xfId="0" applyNumberFormat="1" applyFont="1" applyFill="1" applyBorder="1" applyAlignment="1" applyProtection="1">
      <alignment horizontal="center"/>
      <protection/>
    </xf>
    <xf numFmtId="0" fontId="18" fillId="36" borderId="84" xfId="0" applyNumberFormat="1" applyFont="1" applyFill="1" applyBorder="1" applyAlignment="1" applyProtection="1">
      <alignment horizontal="center" wrapText="1"/>
      <protection/>
    </xf>
    <xf numFmtId="0" fontId="18" fillId="36" borderId="28" xfId="0" applyNumberFormat="1" applyFont="1" applyFill="1" applyBorder="1" applyAlignment="1" applyProtection="1">
      <alignment horizontal="center" wrapText="1"/>
      <protection/>
    </xf>
    <xf numFmtId="0" fontId="18" fillId="36" borderId="78" xfId="0" applyNumberFormat="1" applyFont="1" applyFill="1" applyBorder="1" applyAlignment="1" applyProtection="1">
      <alignment horizontal="center" wrapText="1"/>
      <protection/>
    </xf>
    <xf numFmtId="0" fontId="18" fillId="36" borderId="18" xfId="0" applyFont="1" applyFill="1" applyBorder="1" applyAlignment="1" applyProtection="1">
      <alignment horizontal="center" wrapText="1"/>
      <protection/>
    </xf>
    <xf numFmtId="0" fontId="11" fillId="0" borderId="29" xfId="0" applyFont="1" applyFill="1" applyBorder="1" applyAlignment="1">
      <alignment vertical="top" wrapText="1"/>
    </xf>
    <xf numFmtId="0" fontId="11" fillId="0" borderId="89" xfId="0" applyFont="1" applyFill="1" applyBorder="1" applyAlignment="1">
      <alignment vertical="top" wrapText="1"/>
    </xf>
    <xf numFmtId="0" fontId="0" fillId="0" borderId="90" xfId="0" applyFont="1" applyFill="1" applyBorder="1" applyAlignment="1">
      <alignment vertical="top" wrapText="1"/>
    </xf>
    <xf numFmtId="0" fontId="11" fillId="0" borderId="91" xfId="0" applyFont="1" applyFill="1" applyBorder="1" applyAlignment="1">
      <alignment vertical="top" wrapText="1"/>
    </xf>
    <xf numFmtId="0" fontId="11" fillId="0" borderId="92" xfId="0" applyFont="1" applyFill="1" applyBorder="1" applyAlignment="1">
      <alignment vertical="top" wrapText="1"/>
    </xf>
    <xf numFmtId="0" fontId="8" fillId="0" borderId="93" xfId="0" applyFont="1" applyFill="1" applyBorder="1" applyAlignment="1">
      <alignment vertical="top" wrapText="1"/>
    </xf>
    <xf numFmtId="0" fontId="18" fillId="0" borderId="77" xfId="0" applyFont="1" applyFill="1" applyBorder="1" applyAlignment="1">
      <alignment horizontal="center" vertical="center"/>
    </xf>
    <xf numFmtId="0" fontId="18" fillId="0" borderId="78"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0" xfId="0" applyFont="1" applyFill="1" applyAlignment="1">
      <alignment vertical="center" wrapText="1"/>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94"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3" borderId="95" xfId="0" applyFont="1" applyFill="1" applyBorder="1" applyAlignment="1">
      <alignment/>
    </xf>
    <xf numFmtId="0" fontId="0" fillId="0" borderId="96" xfId="0" applyFont="1" applyBorder="1" applyAlignment="1" applyProtection="1">
      <alignment horizontal="center"/>
      <protection locked="0"/>
    </xf>
    <xf numFmtId="0" fontId="0" fillId="0" borderId="97" xfId="0" applyFont="1" applyBorder="1" applyAlignment="1" applyProtection="1">
      <alignment horizontal="center"/>
      <protection locked="0"/>
    </xf>
    <xf numFmtId="0" fontId="0" fillId="0" borderId="98"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99" xfId="0" applyFont="1" applyBorder="1" applyAlignment="1" applyProtection="1">
      <alignment horizontal="center"/>
      <protection/>
    </xf>
    <xf numFmtId="0" fontId="18" fillId="0" borderId="18" xfId="0" applyFont="1" applyFill="1" applyBorder="1" applyAlignment="1" applyProtection="1">
      <alignment horizontal="left" vertical="center" wrapText="1" indent="1"/>
      <protection/>
    </xf>
    <xf numFmtId="0" fontId="11" fillId="0" borderId="11" xfId="0" applyFont="1" applyFill="1" applyBorder="1" applyAlignment="1" applyProtection="1">
      <alignment horizontal="center" vertical="center"/>
      <protection/>
    </xf>
    <xf numFmtId="0" fontId="19" fillId="36" borderId="0" xfId="0" applyFont="1" applyFill="1" applyAlignment="1">
      <alignment horizontal="left"/>
    </xf>
    <xf numFmtId="0" fontId="7" fillId="40" borderId="0" xfId="0" applyFont="1" applyFill="1" applyAlignment="1">
      <alignment horizontal="center"/>
    </xf>
    <xf numFmtId="0" fontId="29" fillId="40"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6" fillId="35" borderId="0" xfId="0" applyFont="1" applyFill="1" applyBorder="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11" fillId="0" borderId="0" xfId="0" applyFont="1" applyFill="1" applyAlignment="1">
      <alignment horizontal="left" vertical="top" wrapText="1"/>
    </xf>
    <xf numFmtId="0" fontId="0" fillId="0" borderId="0" xfId="0" applyFont="1" applyFill="1" applyAlignment="1">
      <alignment vertical="center" wrapText="1"/>
    </xf>
    <xf numFmtId="0" fontId="11"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34" borderId="0" xfId="0" applyFont="1" applyFill="1" applyBorder="1" applyAlignment="1">
      <alignment horizontal="center" vertical="center"/>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3" fillId="34" borderId="0" xfId="0" applyFont="1" applyFill="1" applyBorder="1" applyAlignment="1">
      <alignment horizontal="center"/>
    </xf>
    <xf numFmtId="0" fontId="6" fillId="35" borderId="0" xfId="0" applyFont="1" applyFill="1" applyBorder="1" applyAlignment="1">
      <alignment horizontal="center" vertical="center"/>
    </xf>
    <xf numFmtId="0" fontId="24" fillId="0" borderId="100"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0" xfId="0" applyFill="1" applyAlignment="1">
      <alignment wrapText="1"/>
    </xf>
    <xf numFmtId="0" fontId="6" fillId="34"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0" fillId="0" borderId="0" xfId="0" applyAlignment="1">
      <alignment wrapTex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50" fillId="36" borderId="0" xfId="0" applyFont="1" applyFill="1" applyBorder="1" applyAlignment="1">
      <alignment horizontal="center"/>
    </xf>
    <xf numFmtId="0" fontId="0" fillId="0" borderId="101" xfId="0" applyFont="1" applyBorder="1" applyAlignment="1" applyProtection="1">
      <alignment horizontal="left" wrapText="1"/>
      <protection locked="0"/>
    </xf>
    <xf numFmtId="0" fontId="0" fillId="0" borderId="101" xfId="0" applyFont="1" applyBorder="1" applyAlignment="1" applyProtection="1">
      <alignment wrapText="1"/>
      <protection locked="0"/>
    </xf>
    <xf numFmtId="0" fontId="11" fillId="33" borderId="31" xfId="0" applyFont="1" applyFill="1" applyBorder="1" applyAlignment="1">
      <alignment horizontal="left"/>
    </xf>
    <xf numFmtId="0" fontId="11" fillId="33" borderId="102" xfId="0" applyFont="1" applyFill="1" applyBorder="1" applyAlignment="1">
      <alignment horizontal="left"/>
    </xf>
    <xf numFmtId="0" fontId="11" fillId="33" borderId="103" xfId="0" applyFont="1" applyFill="1" applyBorder="1" applyAlignment="1">
      <alignment horizontal="left"/>
    </xf>
    <xf numFmtId="0" fontId="111" fillId="0" borderId="0" xfId="0" applyNumberFormat="1" applyFont="1" applyFill="1" applyBorder="1" applyAlignment="1">
      <alignment horizontal="left" vertical="top" wrapText="1"/>
    </xf>
    <xf numFmtId="0" fontId="111" fillId="0" borderId="0" xfId="0" applyNumberFormat="1" applyFont="1" applyFill="1" applyBorder="1" applyAlignment="1">
      <alignment wrapText="1"/>
    </xf>
    <xf numFmtId="0" fontId="59" fillId="36" borderId="0" xfId="0" applyFont="1" applyFill="1" applyAlignment="1">
      <alignment horizontal="left"/>
    </xf>
    <xf numFmtId="0" fontId="60" fillId="36" borderId="0" xfId="0" applyFont="1" applyFill="1" applyAlignment="1">
      <alignment horizontal="left"/>
    </xf>
    <xf numFmtId="0" fontId="18" fillId="0" borderId="0" xfId="0" applyFont="1" applyFill="1" applyAlignment="1">
      <alignment horizontal="left" vertical="top" wrapText="1"/>
    </xf>
    <xf numFmtId="0" fontId="19" fillId="36" borderId="0" xfId="0" applyFont="1" applyFill="1" applyAlignment="1">
      <alignment horizontal="left"/>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04" xfId="0" applyFont="1" applyBorder="1" applyAlignment="1" applyProtection="1">
      <alignment horizontal="left" wrapText="1"/>
      <protection locked="0"/>
    </xf>
    <xf numFmtId="0" fontId="0" fillId="0" borderId="105" xfId="0" applyFont="1" applyBorder="1" applyAlignment="1" applyProtection="1">
      <alignment horizontal="left" wrapText="1"/>
      <protection locked="0"/>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06" xfId="0" applyFont="1" applyFill="1" applyBorder="1" applyAlignment="1">
      <alignment horizontal="center" vertical="center" wrapText="1"/>
    </xf>
    <xf numFmtId="0" fontId="0" fillId="0" borderId="107" xfId="0" applyBorder="1" applyAlignment="1">
      <alignment horizontal="center" vertical="center"/>
    </xf>
    <xf numFmtId="0" fontId="0" fillId="0" borderId="108" xfId="0" applyBorder="1" applyAlignment="1">
      <alignment horizontal="center" vertical="center"/>
    </xf>
    <xf numFmtId="0" fontId="21" fillId="0" borderId="106" xfId="0" applyNumberFormat="1" applyFont="1" applyFill="1" applyBorder="1" applyAlignment="1">
      <alignment horizontal="center" vertical="center" wrapText="1"/>
    </xf>
    <xf numFmtId="0" fontId="21" fillId="0" borderId="107" xfId="0" applyNumberFormat="1" applyFont="1" applyFill="1" applyBorder="1" applyAlignment="1">
      <alignment horizontal="center" vertical="center" wrapText="1"/>
    </xf>
    <xf numFmtId="0" fontId="21" fillId="0" borderId="108" xfId="0" applyNumberFormat="1" applyFont="1" applyFill="1" applyBorder="1" applyAlignment="1">
      <alignment horizontal="center" vertical="center" wrapText="1"/>
    </xf>
    <xf numFmtId="0" fontId="21" fillId="0" borderId="106" xfId="0" applyNumberFormat="1" applyFont="1" applyFill="1" applyBorder="1" applyAlignment="1">
      <alignment horizontal="center" wrapText="1"/>
    </xf>
    <xf numFmtId="0" fontId="21" fillId="0" borderId="107" xfId="0" applyNumberFormat="1" applyFont="1" applyFill="1" applyBorder="1" applyAlignment="1">
      <alignment horizontal="center" wrapText="1"/>
    </xf>
    <xf numFmtId="0" fontId="21" fillId="0" borderId="108" xfId="0" applyNumberFormat="1" applyFont="1" applyFill="1" applyBorder="1" applyAlignment="1">
      <alignment horizontal="center" wrapText="1"/>
    </xf>
    <xf numFmtId="0" fontId="11" fillId="36" borderId="0" xfId="0" applyFont="1" applyFill="1" applyBorder="1" applyAlignment="1">
      <alignment/>
    </xf>
    <xf numFmtId="0" fontId="21" fillId="0" borderId="109" xfId="0" applyFont="1" applyFill="1" applyBorder="1" applyAlignment="1">
      <alignment horizontal="center" wrapText="1"/>
    </xf>
    <xf numFmtId="0" fontId="21" fillId="0" borderId="45" xfId="0" applyFont="1" applyFill="1" applyBorder="1" applyAlignment="1">
      <alignment horizontal="center" wrapText="1"/>
    </xf>
    <xf numFmtId="0" fontId="21" fillId="0" borderId="110" xfId="0" applyFont="1" applyFill="1" applyBorder="1" applyAlignment="1">
      <alignment horizontal="center" wrapText="1"/>
    </xf>
    <xf numFmtId="0" fontId="21" fillId="0" borderId="111" xfId="0" applyFont="1" applyFill="1" applyBorder="1" applyAlignment="1">
      <alignment horizontal="center" wrapText="1"/>
    </xf>
    <xf numFmtId="0" fontId="21" fillId="0" borderId="27" xfId="0" applyFont="1" applyFill="1" applyBorder="1" applyAlignment="1">
      <alignment horizontal="center" wrapText="1"/>
    </xf>
    <xf numFmtId="0" fontId="21" fillId="0" borderId="112" xfId="0" applyFont="1" applyFill="1" applyBorder="1" applyAlignment="1">
      <alignment horizontal="center" wrapText="1"/>
    </xf>
    <xf numFmtId="0" fontId="0" fillId="0" borderId="0" xfId="0" applyAlignment="1">
      <alignment horizontal="left" vertical="top" wrapText="1"/>
    </xf>
    <xf numFmtId="0" fontId="11" fillId="33" borderId="113" xfId="0" applyFont="1" applyFill="1" applyBorder="1" applyAlignment="1">
      <alignment horizontal="left"/>
    </xf>
    <xf numFmtId="0" fontId="11" fillId="33" borderId="114" xfId="0" applyFont="1" applyFill="1" applyBorder="1" applyAlignment="1">
      <alignment horizontal="left"/>
    </xf>
    <xf numFmtId="0" fontId="11" fillId="33" borderId="115" xfId="0" applyFont="1" applyFill="1" applyBorder="1" applyAlignment="1">
      <alignment horizontal="left"/>
    </xf>
    <xf numFmtId="0" fontId="11" fillId="0" borderId="0" xfId="0" applyFont="1" applyFill="1" applyBorder="1" applyAlignment="1">
      <alignment/>
    </xf>
    <xf numFmtId="0" fontId="0" fillId="0" borderId="116" xfId="0" applyFont="1" applyBorder="1" applyAlignment="1" applyProtection="1">
      <alignment horizontal="left" wrapText="1"/>
      <protection locked="0"/>
    </xf>
    <xf numFmtId="0" fontId="112" fillId="0" borderId="0" xfId="0" applyFont="1" applyAlignment="1">
      <alignment/>
    </xf>
    <xf numFmtId="0" fontId="0" fillId="0" borderId="117" xfId="0" applyFont="1" applyBorder="1" applyAlignment="1" applyProtection="1">
      <alignment horizontal="left" wrapText="1"/>
      <protection locked="0"/>
    </xf>
    <xf numFmtId="0" fontId="0" fillId="36" borderId="0" xfId="0" applyFont="1" applyFill="1" applyBorder="1" applyAlignment="1" applyProtection="1">
      <alignment horizontal="left" wrapText="1"/>
      <protection locked="0"/>
    </xf>
    <xf numFmtId="0" fontId="0" fillId="0" borderId="118"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0" fillId="36" borderId="0" xfId="0" applyFont="1" applyFill="1" applyBorder="1" applyAlignment="1">
      <alignment horizontal="left" wrapText="1"/>
    </xf>
    <xf numFmtId="0" fontId="112" fillId="0" borderId="0" xfId="0" applyFont="1" applyAlignment="1">
      <alignment horizontal="left" vertical="top" wrapText="1"/>
    </xf>
    <xf numFmtId="0" fontId="8" fillId="36" borderId="0" xfId="0" applyFont="1" applyFill="1" applyBorder="1" applyAlignment="1" applyProtection="1">
      <alignment horizontal="left"/>
      <protection locked="0"/>
    </xf>
    <xf numFmtId="0" fontId="0" fillId="0" borderId="23"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6" borderId="120" xfId="0" applyFont="1" applyFill="1" applyBorder="1" applyAlignment="1" applyProtection="1">
      <alignment horizontal="left" wrapText="1"/>
      <protection locked="0"/>
    </xf>
    <xf numFmtId="0" fontId="11" fillId="36" borderId="121" xfId="0" applyFont="1" applyFill="1" applyBorder="1" applyAlignment="1" applyProtection="1">
      <alignment horizontal="left" wrapText="1"/>
      <protection locked="0"/>
    </xf>
    <xf numFmtId="0" fontId="11" fillId="36" borderId="122" xfId="0" applyFont="1" applyFill="1" applyBorder="1" applyAlignment="1" applyProtection="1">
      <alignment horizontal="left" wrapText="1"/>
      <protection locked="0"/>
    </xf>
    <xf numFmtId="0" fontId="6" fillId="35" borderId="0" xfId="0" applyFont="1" applyFill="1" applyBorder="1" applyAlignment="1" applyProtection="1">
      <alignment/>
      <protection locked="0"/>
    </xf>
    <xf numFmtId="0" fontId="11" fillId="36" borderId="123" xfId="0" applyFont="1" applyFill="1" applyBorder="1" applyAlignment="1" applyProtection="1">
      <alignment horizontal="left" vertical="center" wrapText="1"/>
      <protection locked="0"/>
    </xf>
    <xf numFmtId="0" fontId="11" fillId="36" borderId="124" xfId="0" applyFont="1" applyFill="1" applyBorder="1" applyAlignment="1" applyProtection="1">
      <alignment horizontal="left" vertical="center" wrapText="1"/>
      <protection locked="0"/>
    </xf>
    <xf numFmtId="0" fontId="11" fillId="36" borderId="125"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0" fillId="39" borderId="0" xfId="0" applyFill="1" applyAlignment="1">
      <alignment/>
    </xf>
    <xf numFmtId="0" fontId="6" fillId="34" borderId="0" xfId="0" applyFont="1" applyFill="1" applyAlignment="1">
      <alignment horizontal="left"/>
    </xf>
    <xf numFmtId="0" fontId="21" fillId="34" borderId="0" xfId="0" applyFont="1" applyFill="1" applyAlignment="1">
      <alignment/>
    </xf>
    <xf numFmtId="0" fontId="39" fillId="34" borderId="0" xfId="0" applyFont="1" applyFill="1" applyAlignment="1">
      <alignment horizontal="left" vertical="center"/>
    </xf>
    <xf numFmtId="0" fontId="21" fillId="34" borderId="0" xfId="0" applyFont="1" applyFill="1" applyAlignment="1">
      <alignment horizontal="center"/>
    </xf>
    <xf numFmtId="0" fontId="39" fillId="34" borderId="0" xfId="0" applyFont="1" applyFill="1" applyAlignment="1">
      <alignment horizontal="left" vertical="center" wrapText="1"/>
    </xf>
    <xf numFmtId="0" fontId="18" fillId="34" borderId="0" xfId="0" applyFont="1" applyFill="1" applyAlignment="1">
      <alignment horizontal="center"/>
    </xf>
    <xf numFmtId="0" fontId="36" fillId="34" borderId="0" xfId="0" applyFont="1" applyFill="1" applyAlignment="1">
      <alignment horizontal="left" vertical="center" wrapText="1"/>
    </xf>
    <xf numFmtId="0" fontId="36" fillId="34" borderId="0" xfId="0" applyFont="1" applyFill="1" applyAlignment="1">
      <alignment horizontal="left" vertical="center"/>
    </xf>
    <xf numFmtId="0" fontId="18" fillId="34" borderId="0" xfId="0" applyFont="1" applyFill="1" applyAlignment="1">
      <alignment horizontal="center" wrapText="1"/>
    </xf>
    <xf numFmtId="0" fontId="54" fillId="36" borderId="0" xfId="0" applyFont="1" applyFill="1" applyAlignment="1">
      <alignment horizontal="left"/>
    </xf>
    <xf numFmtId="0" fontId="18" fillId="0" borderId="0" xfId="0" applyFont="1" applyAlignment="1">
      <alignment/>
    </xf>
    <xf numFmtId="0" fontId="36" fillId="0" borderId="0" xfId="0" applyFont="1" applyAlignment="1">
      <alignment horizontal="left" vertical="center"/>
    </xf>
    <xf numFmtId="0" fontId="36" fillId="0" borderId="0" xfId="0" applyFont="1" applyAlignment="1">
      <alignment horizontal="left" vertical="center" wrapText="1"/>
    </xf>
    <xf numFmtId="0" fontId="18" fillId="0" borderId="0" xfId="0" applyFont="1" applyAlignment="1">
      <alignment horizontal="center" wrapText="1"/>
    </xf>
    <xf numFmtId="0" fontId="7" fillId="0" borderId="27" xfId="0" applyFont="1" applyBorder="1" applyAlignment="1">
      <alignment/>
    </xf>
    <xf numFmtId="0" fontId="18" fillId="0" borderId="0" xfId="0" applyFont="1" applyAlignment="1">
      <alignment horizontal="center" vertical="center" wrapText="1"/>
    </xf>
    <xf numFmtId="0" fontId="36" fillId="0" borderId="27" xfId="0" applyFont="1" applyBorder="1" applyAlignment="1" applyProtection="1">
      <alignment horizontal="left" vertical="center" wrapText="1"/>
      <protection locked="0"/>
    </xf>
    <xf numFmtId="0" fontId="11" fillId="0" borderId="0" xfId="0" applyFont="1" applyAlignment="1">
      <alignment horizontal="left" wrapText="1"/>
    </xf>
    <xf numFmtId="0" fontId="11" fillId="0" borderId="0" xfId="0" applyFont="1" applyAlignment="1">
      <alignment wrapText="1"/>
    </xf>
    <xf numFmtId="0" fontId="11" fillId="0" borderId="0" xfId="0" applyFont="1" applyAlignment="1">
      <alignment horizontal="left" wrapText="1"/>
    </xf>
    <xf numFmtId="0" fontId="49" fillId="36" borderId="0" xfId="0" applyFont="1" applyFill="1" applyAlignment="1" applyProtection="1">
      <alignment/>
      <protection locked="0"/>
    </xf>
    <xf numFmtId="0" fontId="9" fillId="0" borderId="0" xfId="0" applyFont="1" applyAlignment="1">
      <alignment/>
    </xf>
    <xf numFmtId="0" fontId="8" fillId="0" borderId="0" xfId="0" applyFont="1" applyAlignment="1">
      <alignment horizontal="left" wrapText="1"/>
    </xf>
    <xf numFmtId="0" fontId="50" fillId="36" borderId="0" xfId="0" applyFont="1" applyFill="1" applyAlignment="1">
      <alignment horizontal="right"/>
    </xf>
    <xf numFmtId="0" fontId="50" fillId="36" borderId="0" xfId="0" applyFont="1" applyFill="1" applyAlignment="1">
      <alignment/>
    </xf>
    <xf numFmtId="0" fontId="50" fillId="36" borderId="0" xfId="0" applyFont="1" applyFill="1" applyAlignment="1">
      <alignment horizontal="center"/>
    </xf>
    <xf numFmtId="0" fontId="47" fillId="36" borderId="0" xfId="0" applyFont="1" applyFill="1" applyAlignment="1">
      <alignment/>
    </xf>
    <xf numFmtId="0" fontId="18" fillId="39" borderId="0" xfId="0" applyFont="1" applyFill="1" applyAlignment="1">
      <alignment/>
    </xf>
    <xf numFmtId="0" fontId="6" fillId="35" borderId="0" xfId="0" applyFont="1" applyFill="1" applyAlignment="1">
      <alignment horizontal="left"/>
    </xf>
    <xf numFmtId="0" fontId="18" fillId="35" borderId="0" xfId="0" applyFont="1" applyFill="1" applyAlignment="1">
      <alignment/>
    </xf>
    <xf numFmtId="0" fontId="36" fillId="35" borderId="0" xfId="0" applyFont="1" applyFill="1" applyAlignment="1">
      <alignment horizontal="left" vertical="center"/>
    </xf>
    <xf numFmtId="0" fontId="18" fillId="35" borderId="0" xfId="0" applyFont="1" applyFill="1" applyAlignment="1">
      <alignment horizontal="center"/>
    </xf>
    <xf numFmtId="0" fontId="41" fillId="35" borderId="0" xfId="0" applyFont="1" applyFill="1" applyAlignment="1">
      <alignment horizontal="left" vertical="center"/>
    </xf>
    <xf numFmtId="0" fontId="32" fillId="35" borderId="0" xfId="0" applyFont="1" applyFill="1" applyAlignment="1">
      <alignment horizontal="center"/>
    </xf>
    <xf numFmtId="0" fontId="41" fillId="35" borderId="0" xfId="0" applyFont="1" applyFill="1" applyAlignment="1">
      <alignment horizontal="left" vertical="center" wrapText="1"/>
    </xf>
    <xf numFmtId="0" fontId="32" fillId="35" borderId="0" xfId="0" applyFont="1" applyFill="1" applyAlignment="1">
      <alignment horizontal="center" wrapText="1"/>
    </xf>
    <xf numFmtId="0" fontId="49" fillId="36" borderId="0" xfId="0" applyFont="1" applyFill="1" applyAlignment="1" applyProtection="1">
      <alignment horizontal="left"/>
      <protection locked="0"/>
    </xf>
    <xf numFmtId="0" fontId="51" fillId="36" borderId="0" xfId="0" applyFont="1" applyFill="1" applyAlignment="1">
      <alignment horizontal="left"/>
    </xf>
    <xf numFmtId="0" fontId="52" fillId="36" borderId="0" xfId="0" applyFont="1" applyFill="1" applyAlignment="1">
      <alignment horizontal="left"/>
    </xf>
    <xf numFmtId="0" fontId="13" fillId="36" borderId="0" xfId="0" applyFont="1" applyFill="1" applyAlignment="1">
      <alignment horizontal="left"/>
    </xf>
    <xf numFmtId="0" fontId="40" fillId="0" borderId="0" xfId="0" applyFont="1" applyAlignment="1">
      <alignment horizontal="left" vertical="center"/>
    </xf>
    <xf numFmtId="0" fontId="19" fillId="0" borderId="0" xfId="0" applyFont="1" applyAlignment="1">
      <alignment horizontal="center"/>
    </xf>
    <xf numFmtId="0" fontId="3" fillId="0" borderId="0" xfId="0" applyFont="1" applyAlignment="1">
      <alignment horizontal="left"/>
    </xf>
    <xf numFmtId="0" fontId="0" fillId="0" borderId="0" xfId="0" applyFont="1" applyAlignment="1">
      <alignment/>
    </xf>
    <xf numFmtId="0" fontId="39" fillId="33" borderId="17" xfId="0" applyFont="1" applyFill="1" applyBorder="1" applyAlignment="1">
      <alignment horizontal="left" vertical="center"/>
    </xf>
    <xf numFmtId="0" fontId="39" fillId="33" borderId="17" xfId="0" applyFont="1" applyFill="1" applyBorder="1" applyAlignment="1">
      <alignment horizontal="left" vertical="center" wrapText="1"/>
    </xf>
    <xf numFmtId="0" fontId="21" fillId="33" borderId="17" xfId="0" applyFont="1" applyFill="1" applyBorder="1" applyAlignment="1">
      <alignment horizontal="center" vertical="center" wrapText="1"/>
    </xf>
    <xf numFmtId="0" fontId="21" fillId="41" borderId="17" xfId="0" applyFont="1" applyFill="1" applyBorder="1" applyAlignment="1">
      <alignment horizontal="center" vertical="center"/>
    </xf>
    <xf numFmtId="0" fontId="39" fillId="41" borderId="17" xfId="0" applyFont="1" applyFill="1" applyBorder="1" applyAlignment="1">
      <alignment horizontal="left" vertical="center" wrapText="1"/>
    </xf>
    <xf numFmtId="0" fontId="21" fillId="33" borderId="17" xfId="0" applyFont="1" applyFill="1" applyBorder="1" applyAlignment="1" applyProtection="1">
      <alignment horizontal="center" vertical="center"/>
      <protection locked="0"/>
    </xf>
    <xf numFmtId="0" fontId="39" fillId="33" borderId="17" xfId="0" applyFont="1" applyFill="1" applyBorder="1" applyAlignment="1" applyProtection="1">
      <alignment horizontal="left" vertical="center"/>
      <protection locked="0"/>
    </xf>
    <xf numFmtId="0" fontId="44" fillId="33" borderId="17" xfId="0" applyFont="1" applyFill="1" applyBorder="1" applyAlignment="1" applyProtection="1">
      <alignment horizontal="left" vertical="center"/>
      <protection locked="0"/>
    </xf>
    <xf numFmtId="0" fontId="18" fillId="0" borderId="18" xfId="0" applyFont="1" applyBorder="1" applyAlignment="1">
      <alignment horizontal="center"/>
    </xf>
    <xf numFmtId="0" fontId="21" fillId="0" borderId="35" xfId="0" applyFont="1" applyBorder="1" applyAlignment="1">
      <alignment wrapText="1"/>
    </xf>
    <xf numFmtId="0" fontId="18" fillId="0" borderId="19" xfId="0" applyFont="1" applyBorder="1" applyAlignment="1">
      <alignment horizontal="center"/>
    </xf>
    <xf numFmtId="0" fontId="18" fillId="0" borderId="18" xfId="0" applyFont="1" applyBorder="1" applyAlignment="1" applyProtection="1">
      <alignment horizontal="center"/>
      <protection locked="0"/>
    </xf>
    <xf numFmtId="0" fontId="36" fillId="0" borderId="18" xfId="0" applyFont="1" applyBorder="1" applyAlignment="1" applyProtection="1">
      <alignment horizontal="left" vertical="center" wrapText="1"/>
      <protection locked="0"/>
    </xf>
    <xf numFmtId="0" fontId="18" fillId="0" borderId="18" xfId="0" applyFont="1" applyBorder="1" applyAlignment="1" applyProtection="1">
      <alignment horizontal="center" wrapText="1"/>
      <protection locked="0"/>
    </xf>
    <xf numFmtId="2" fontId="18" fillId="0" borderId="18" xfId="0" applyNumberFormat="1" applyFont="1" applyBorder="1" applyAlignment="1" applyProtection="1">
      <alignment horizontal="center"/>
      <protection locked="0"/>
    </xf>
    <xf numFmtId="0" fontId="21" fillId="33" borderId="84" xfId="0" applyFont="1" applyFill="1" applyBorder="1" applyAlignment="1">
      <alignment horizontal="left" vertical="center"/>
    </xf>
    <xf numFmtId="0" fontId="18" fillId="36" borderId="18" xfId="0" applyFont="1" applyFill="1" applyBorder="1" applyAlignment="1" applyProtection="1">
      <alignment horizontal="center"/>
      <protection locked="0"/>
    </xf>
    <xf numFmtId="0" fontId="36" fillId="36" borderId="18" xfId="0" applyFont="1" applyFill="1" applyBorder="1" applyAlignment="1" applyProtection="1">
      <alignment horizontal="left" vertical="center" wrapText="1"/>
      <protection locked="0"/>
    </xf>
    <xf numFmtId="0" fontId="18" fillId="36" borderId="18" xfId="0" applyFont="1" applyFill="1" applyBorder="1" applyAlignment="1">
      <alignment horizontal="center" wrapText="1"/>
    </xf>
    <xf numFmtId="0" fontId="18" fillId="0" borderId="25" xfId="0" applyFont="1" applyBorder="1" applyAlignment="1">
      <alignment horizontal="center"/>
    </xf>
    <xf numFmtId="0" fontId="21" fillId="0" borderId="126" xfId="0" applyFont="1" applyBorder="1" applyAlignment="1">
      <alignment wrapText="1"/>
    </xf>
    <xf numFmtId="0" fontId="18" fillId="0" borderId="25" xfId="0" applyFont="1" applyBorder="1" applyAlignment="1" applyProtection="1">
      <alignment horizontal="center"/>
      <protection locked="0"/>
    </xf>
    <xf numFmtId="0" fontId="36" fillId="0" borderId="25" xfId="0" applyFont="1" applyBorder="1" applyAlignment="1" applyProtection="1">
      <alignment horizontal="left" vertical="center" wrapText="1"/>
      <protection locked="0"/>
    </xf>
    <xf numFmtId="0" fontId="18" fillId="0" borderId="25" xfId="0" applyFont="1" applyBorder="1" applyAlignment="1" applyProtection="1">
      <alignment horizontal="center" wrapText="1"/>
      <protection locked="0"/>
    </xf>
    <xf numFmtId="0" fontId="18" fillId="36" borderId="25" xfId="0" applyFont="1" applyFill="1" applyBorder="1" applyAlignment="1" applyProtection="1">
      <alignment horizontal="center"/>
      <protection locked="0"/>
    </xf>
    <xf numFmtId="0" fontId="36" fillId="36" borderId="25" xfId="0" applyFont="1" applyFill="1" applyBorder="1" applyAlignment="1" applyProtection="1">
      <alignment horizontal="left" vertical="center" wrapText="1"/>
      <protection locked="0"/>
    </xf>
    <xf numFmtId="0" fontId="18" fillId="36" borderId="82" xfId="0" applyFont="1" applyFill="1" applyBorder="1" applyAlignment="1">
      <alignment horizontal="center"/>
    </xf>
    <xf numFmtId="0" fontId="18" fillId="36" borderId="127" xfId="0" applyFont="1" applyFill="1" applyBorder="1" applyAlignment="1">
      <alignment horizontal="center"/>
    </xf>
    <xf numFmtId="0" fontId="18" fillId="36" borderId="128" xfId="0" applyFont="1" applyFill="1" applyBorder="1" applyAlignment="1">
      <alignment horizontal="center"/>
    </xf>
    <xf numFmtId="0" fontId="18" fillId="36" borderId="25" xfId="0" applyFont="1" applyFill="1" applyBorder="1" applyAlignment="1">
      <alignment horizontal="center" wrapText="1"/>
    </xf>
    <xf numFmtId="0" fontId="64" fillId="0" borderId="0" xfId="0" applyFont="1" applyAlignment="1">
      <alignment horizontal="center"/>
    </xf>
    <xf numFmtId="0" fontId="64" fillId="0" borderId="0" xfId="0" applyFont="1" applyAlignment="1">
      <alignment horizontal="left" vertical="center" wrapText="1"/>
    </xf>
    <xf numFmtId="0" fontId="65" fillId="0" borderId="0" xfId="0" applyFont="1" applyAlignment="1">
      <alignment horizontal="left" vertical="center" wrapText="1"/>
    </xf>
    <xf numFmtId="0" fontId="64" fillId="0" borderId="0" xfId="0" applyFont="1" applyAlignment="1">
      <alignment horizontal="center" wrapText="1"/>
    </xf>
    <xf numFmtId="0" fontId="18" fillId="36" borderId="0" xfId="0" applyFont="1" applyFill="1" applyAlignment="1" applyProtection="1">
      <alignment horizontal="center"/>
      <protection locked="0"/>
    </xf>
    <xf numFmtId="0" fontId="36" fillId="36" borderId="0" xfId="0" applyFont="1" applyFill="1" applyAlignment="1" applyProtection="1">
      <alignment horizontal="left" vertical="center" wrapText="1"/>
      <protection locked="0"/>
    </xf>
    <xf numFmtId="0" fontId="18" fillId="36" borderId="0" xfId="0" applyFont="1" applyFill="1" applyAlignment="1">
      <alignment horizontal="center" wrapText="1"/>
    </xf>
    <xf numFmtId="0" fontId="0" fillId="36" borderId="0" xfId="0" applyFill="1" applyAlignment="1">
      <alignment wrapText="1"/>
    </xf>
    <xf numFmtId="0" fontId="21" fillId="0" borderId="0" xfId="0" applyFont="1" applyAlignment="1">
      <alignment horizontal="right" vertical="top"/>
    </xf>
    <xf numFmtId="0" fontId="21"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xf>
    <xf numFmtId="0" fontId="33" fillId="33" borderId="17" xfId="0" applyFont="1" applyFill="1" applyBorder="1" applyAlignment="1" applyProtection="1">
      <alignment horizontal="center" vertical="center"/>
      <protection locked="0"/>
    </xf>
    <xf numFmtId="0" fontId="18" fillId="0" borderId="0" xfId="0" applyFont="1" applyAlignment="1">
      <alignment horizontal="left" vertical="top" wrapText="1"/>
    </xf>
    <xf numFmtId="0" fontId="18" fillId="36" borderId="129" xfId="0" applyFont="1" applyFill="1" applyBorder="1" applyAlignment="1">
      <alignment horizontal="center"/>
    </xf>
    <xf numFmtId="0" fontId="18" fillId="36" borderId="129" xfId="0" applyFont="1" applyFill="1" applyBorder="1" applyAlignment="1">
      <alignment horizontal="center" wrapText="1"/>
    </xf>
    <xf numFmtId="0" fontId="18" fillId="0" borderId="0" xfId="0" applyFont="1" applyAlignment="1">
      <alignment horizontal="right" vertical="top"/>
    </xf>
    <xf numFmtId="0" fontId="18" fillId="0" borderId="0" xfId="0" applyFont="1" applyAlignment="1">
      <alignment horizontal="left" vertical="top" wrapText="1"/>
    </xf>
    <xf numFmtId="0" fontId="6" fillId="35" borderId="0" xfId="0" applyFont="1" applyFill="1" applyAlignment="1">
      <alignment/>
    </xf>
    <xf numFmtId="0" fontId="36" fillId="35" borderId="0" xfId="0" applyFont="1" applyFill="1" applyAlignment="1">
      <alignment horizontal="left" vertical="center" wrapText="1"/>
    </xf>
    <xf numFmtId="0" fontId="18" fillId="35" borderId="0" xfId="0" applyFont="1" applyFill="1" applyAlignment="1">
      <alignment horizontal="center" wrapText="1"/>
    </xf>
    <xf numFmtId="0" fontId="113" fillId="39" borderId="130" xfId="0" applyFont="1" applyFill="1" applyBorder="1" applyAlignment="1">
      <alignment horizontal="left" vertical="top"/>
    </xf>
    <xf numFmtId="0" fontId="113" fillId="39" borderId="131" xfId="0" applyFont="1" applyFill="1" applyBorder="1" applyAlignment="1">
      <alignment horizontal="left" vertical="center" wrapText="1"/>
    </xf>
    <xf numFmtId="0" fontId="113" fillId="39" borderId="132" xfId="0" applyFont="1" applyFill="1" applyBorder="1" applyAlignment="1">
      <alignment horizontal="left" vertical="center" wrapText="1"/>
    </xf>
    <xf numFmtId="0" fontId="0" fillId="0" borderId="96" xfId="0" applyBorder="1" applyAlignment="1" applyProtection="1">
      <alignment horizontal="center"/>
      <protection locked="0"/>
    </xf>
    <xf numFmtId="0" fontId="0" fillId="0" borderId="101" xfId="0" applyBorder="1" applyAlignment="1" applyProtection="1">
      <alignment horizontal="left" wrapText="1"/>
      <protection locked="0"/>
    </xf>
    <xf numFmtId="0" fontId="0" fillId="0" borderId="117" xfId="0" applyBorder="1" applyAlignment="1" applyProtection="1">
      <alignment horizontal="left" wrapText="1"/>
      <protection locked="0"/>
    </xf>
    <xf numFmtId="0" fontId="0" fillId="0" borderId="97" xfId="0" applyBorder="1" applyAlignment="1" applyProtection="1">
      <alignment horizontal="center"/>
      <protection locked="0"/>
    </xf>
    <xf numFmtId="0" fontId="0" fillId="0" borderId="23" xfId="0" applyBorder="1" applyAlignment="1" applyProtection="1">
      <alignment horizontal="left" wrapText="1"/>
      <protection locked="0"/>
    </xf>
    <xf numFmtId="0" fontId="0" fillId="0" borderId="116" xfId="0" applyBorder="1" applyAlignment="1" applyProtection="1">
      <alignment horizontal="left" wrapText="1"/>
      <protection locked="0"/>
    </xf>
    <xf numFmtId="0" fontId="0" fillId="0" borderId="133" xfId="0" applyBorder="1" applyAlignment="1">
      <alignment horizontal="center"/>
    </xf>
    <xf numFmtId="0" fontId="0" fillId="0" borderId="134" xfId="0" applyBorder="1" applyAlignment="1">
      <alignment/>
    </xf>
    <xf numFmtId="2" fontId="18" fillId="0" borderId="134" xfId="0" applyNumberFormat="1" applyFont="1" applyBorder="1" applyAlignment="1">
      <alignment horizontal="center"/>
    </xf>
    <xf numFmtId="0" fontId="34" fillId="0" borderId="134" xfId="0" applyFont="1" applyBorder="1" applyAlignment="1">
      <alignment/>
    </xf>
    <xf numFmtId="0" fontId="34" fillId="0" borderId="134" xfId="0" applyFont="1" applyBorder="1" applyAlignment="1">
      <alignment wrapText="1"/>
    </xf>
    <xf numFmtId="0" fontId="34" fillId="0" borderId="135" xfId="0" applyFont="1" applyBorder="1"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391">
    <dxf>
      <font>
        <color rgb="FFFF000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strike val="0"/>
        <color indexed="10"/>
      </font>
    </dxf>
    <dxf>
      <font>
        <strike val="0"/>
        <color indexed="10"/>
      </font>
    </dxf>
    <dxf>
      <font>
        <color indexed="10"/>
      </font>
    </dxf>
    <dxf>
      <font>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895350</xdr:colOff>
      <xdr:row>5</xdr:row>
      <xdr:rowOff>28575</xdr:rowOff>
    </xdr:to>
    <xdr:pic>
      <xdr:nvPicPr>
        <xdr:cNvPr id="1" name="Graphics 1"/>
        <xdr:cNvPicPr preferRelativeResize="1">
          <a:picLocks noChangeAspect="1"/>
        </xdr:cNvPicPr>
      </xdr:nvPicPr>
      <xdr:blipFill>
        <a:blip r:embed="rId1"/>
        <a:stretch>
          <a:fillRect/>
        </a:stretch>
      </xdr:blipFill>
      <xdr:spPr>
        <a:xfrm>
          <a:off x="238125" y="57150"/>
          <a:ext cx="809625" cy="762000"/>
        </a:xfrm>
        <a:prstGeom prst="rect">
          <a:avLst/>
        </a:prstGeom>
        <a:noFill/>
        <a:ln w="9525" cmpd="sng">
          <a:noFill/>
        </a:ln>
      </xdr:spPr>
    </xdr:pic>
    <xdr:clientData/>
  </xdr:twoCellAnchor>
  <xdr:twoCellAnchor editAs="oneCell">
    <xdr:from>
      <xdr:col>7</xdr:col>
      <xdr:colOff>476250</xdr:colOff>
      <xdr:row>0</xdr:row>
      <xdr:rowOff>142875</xdr:rowOff>
    </xdr:from>
    <xdr:to>
      <xdr:col>9</xdr:col>
      <xdr:colOff>514350</xdr:colOff>
      <xdr:row>5</xdr:row>
      <xdr:rowOff>209550</xdr:rowOff>
    </xdr:to>
    <xdr:pic>
      <xdr:nvPicPr>
        <xdr:cNvPr id="2" name="Picture 1"/>
        <xdr:cNvPicPr preferRelativeResize="1">
          <a:picLocks noChangeAspect="1"/>
        </xdr:cNvPicPr>
      </xdr:nvPicPr>
      <xdr:blipFill>
        <a:blip r:embed="rId2"/>
        <a:stretch>
          <a:fillRect/>
        </a:stretch>
      </xdr:blipFill>
      <xdr:spPr>
        <a:xfrm>
          <a:off x="7315200" y="142875"/>
          <a:ext cx="12573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95250</xdr:rowOff>
    </xdr:from>
    <xdr:to>
      <xdr:col>9</xdr:col>
      <xdr:colOff>161925</xdr:colOff>
      <xdr:row>29</xdr:row>
      <xdr:rowOff>114300</xdr:rowOff>
    </xdr:to>
    <xdr:sp>
      <xdr:nvSpPr>
        <xdr:cNvPr id="1" name="Line 44"/>
        <xdr:cNvSpPr>
          <a:spLocks/>
        </xdr:cNvSpPr>
      </xdr:nvSpPr>
      <xdr:spPr>
        <a:xfrm flipV="1">
          <a:off x="2800350" y="7153275"/>
          <a:ext cx="18573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27</xdr:row>
      <xdr:rowOff>133350</xdr:rowOff>
    </xdr:from>
    <xdr:to>
      <xdr:col>9</xdr:col>
      <xdr:colOff>152400</xdr:colOff>
      <xdr:row>27</xdr:row>
      <xdr:rowOff>142875</xdr:rowOff>
    </xdr:to>
    <xdr:sp>
      <xdr:nvSpPr>
        <xdr:cNvPr id="2" name="Line 45"/>
        <xdr:cNvSpPr>
          <a:spLocks/>
        </xdr:cNvSpPr>
      </xdr:nvSpPr>
      <xdr:spPr>
        <a:xfrm flipV="1">
          <a:off x="2819400" y="6486525"/>
          <a:ext cx="18288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57150</xdr:rowOff>
    </xdr:from>
    <xdr:to>
      <xdr:col>15</xdr:col>
      <xdr:colOff>447675</xdr:colOff>
      <xdr:row>29</xdr:row>
      <xdr:rowOff>66675</xdr:rowOff>
    </xdr:to>
    <xdr:sp>
      <xdr:nvSpPr>
        <xdr:cNvPr id="3" name="Line 44"/>
        <xdr:cNvSpPr>
          <a:spLocks/>
        </xdr:cNvSpPr>
      </xdr:nvSpPr>
      <xdr:spPr>
        <a:xfrm flipV="1">
          <a:off x="4829175" y="7115175"/>
          <a:ext cx="182880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352425</xdr:colOff>
      <xdr:row>29</xdr:row>
      <xdr:rowOff>266700</xdr:rowOff>
    </xdr:to>
    <xdr:sp>
      <xdr:nvSpPr>
        <xdr:cNvPr id="4" name="AutoShape 41"/>
        <xdr:cNvSpPr>
          <a:spLocks/>
        </xdr:cNvSpPr>
      </xdr:nvSpPr>
      <xdr:spPr>
        <a:xfrm>
          <a:off x="4600575" y="6153150"/>
          <a:ext cx="247650" cy="117157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19050</xdr:colOff>
      <xdr:row>27</xdr:row>
      <xdr:rowOff>133350</xdr:rowOff>
    </xdr:to>
    <xdr:sp>
      <xdr:nvSpPr>
        <xdr:cNvPr id="5" name="Line 45"/>
        <xdr:cNvSpPr>
          <a:spLocks/>
        </xdr:cNvSpPr>
      </xdr:nvSpPr>
      <xdr:spPr>
        <a:xfrm flipV="1">
          <a:off x="4791075" y="6477000"/>
          <a:ext cx="189547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workbookViewId="0" topLeftCell="A1">
      <selection activeCell="C12" sqref="C12"/>
    </sheetView>
  </sheetViews>
  <sheetFormatPr defaultColWidth="9.140625" defaultRowHeight="12.75"/>
  <cols>
    <col min="1" max="1" width="2.2812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54" t="s">
        <v>66</v>
      </c>
      <c r="L6" s="1"/>
    </row>
    <row r="7" ht="6.75" customHeight="1">
      <c r="L7" s="1"/>
    </row>
    <row r="8" spans="2:12" ht="14.25" customHeight="1">
      <c r="B8" s="843" t="s">
        <v>359</v>
      </c>
      <c r="C8" s="843"/>
      <c r="D8" s="843"/>
      <c r="E8" s="843"/>
      <c r="F8" s="843"/>
      <c r="G8" s="843"/>
      <c r="H8" s="843"/>
      <c r="I8" s="843"/>
      <c r="J8" s="843"/>
      <c r="L8" s="1"/>
    </row>
    <row r="9" spans="2:12" ht="24.75" customHeight="1">
      <c r="B9" s="844" t="s">
        <v>308</v>
      </c>
      <c r="C9" s="844"/>
      <c r="D9" s="844"/>
      <c r="E9" s="844"/>
      <c r="F9" s="844"/>
      <c r="G9" s="844"/>
      <c r="H9" s="844"/>
      <c r="I9" s="844"/>
      <c r="J9" s="844"/>
      <c r="L9" s="1"/>
    </row>
    <row r="10" spans="2:12" ht="12.75">
      <c r="B10" s="2"/>
      <c r="L10" s="1"/>
    </row>
    <row r="11" spans="2:12" ht="18">
      <c r="B11" s="3" t="s">
        <v>113</v>
      </c>
      <c r="K11" s="1"/>
      <c r="L11" s="1"/>
    </row>
    <row r="12" spans="2:3" ht="21" customHeight="1">
      <c r="B12" s="4"/>
      <c r="C12" s="5"/>
    </row>
    <row r="13" spans="2:10" s="6" customFormat="1" ht="18">
      <c r="B13" s="846" t="s">
        <v>114</v>
      </c>
      <c r="C13" s="846"/>
      <c r="D13" s="846"/>
      <c r="E13" s="846"/>
      <c r="F13" s="846"/>
      <c r="G13" s="846"/>
      <c r="H13" s="846"/>
      <c r="I13" s="846"/>
      <c r="J13" s="846"/>
    </row>
    <row r="14" spans="6:11" ht="15.75">
      <c r="F14" s="7"/>
      <c r="G14" s="2"/>
      <c r="H14" s="2"/>
      <c r="I14" s="2"/>
      <c r="J14" s="2"/>
      <c r="K14" s="2"/>
    </row>
    <row r="15" spans="2:11" ht="15.75" customHeight="1">
      <c r="B15" s="8" t="s">
        <v>115</v>
      </c>
      <c r="C15" s="847" t="s">
        <v>123</v>
      </c>
      <c r="D15" s="847"/>
      <c r="E15" s="847"/>
      <c r="F15" s="847"/>
      <c r="G15" s="847"/>
      <c r="H15" s="847"/>
      <c r="I15" s="847"/>
      <c r="J15" s="847"/>
      <c r="K15" s="2"/>
    </row>
    <row r="16" spans="2:11" ht="7.5" customHeight="1">
      <c r="B16" s="9"/>
      <c r="C16" s="36"/>
      <c r="D16" s="97"/>
      <c r="E16" s="97"/>
      <c r="F16" s="87"/>
      <c r="G16" s="97"/>
      <c r="H16" s="97"/>
      <c r="I16" s="97"/>
      <c r="J16" s="2"/>
      <c r="K16" s="2"/>
    </row>
    <row r="17" spans="2:11" ht="15.75">
      <c r="B17" s="9" t="s">
        <v>116</v>
      </c>
      <c r="C17" s="211" t="s">
        <v>124</v>
      </c>
      <c r="D17" s="87"/>
      <c r="E17" s="1"/>
      <c r="F17" s="87"/>
      <c r="G17" s="97"/>
      <c r="H17" s="97"/>
      <c r="I17" s="97"/>
      <c r="J17" s="2"/>
      <c r="K17" s="2"/>
    </row>
    <row r="18" spans="2:11" ht="7.5" customHeight="1">
      <c r="B18" s="9"/>
      <c r="C18" s="36"/>
      <c r="D18" s="87"/>
      <c r="E18" s="1"/>
      <c r="F18" s="87"/>
      <c r="G18" s="97"/>
      <c r="H18" s="97"/>
      <c r="I18" s="97"/>
      <c r="J18" s="97"/>
      <c r="K18" s="2"/>
    </row>
    <row r="19" spans="2:11" ht="15.75">
      <c r="B19" s="9" t="s">
        <v>117</v>
      </c>
      <c r="C19" s="456" t="s">
        <v>125</v>
      </c>
      <c r="D19" s="457"/>
      <c r="E19" s="263"/>
      <c r="F19" s="87"/>
      <c r="G19" s="97"/>
      <c r="H19" s="97"/>
      <c r="I19" s="97"/>
      <c r="J19" s="97"/>
      <c r="K19" s="2"/>
    </row>
    <row r="20" spans="2:11" ht="7.5" customHeight="1">
      <c r="B20" s="9"/>
      <c r="C20" s="458"/>
      <c r="D20" s="457"/>
      <c r="E20" s="263"/>
      <c r="F20" s="87"/>
      <c r="G20" s="97"/>
      <c r="H20" s="97"/>
      <c r="I20" s="97"/>
      <c r="J20" s="97"/>
      <c r="K20" s="2"/>
    </row>
    <row r="21" spans="2:11" ht="15.75">
      <c r="B21" s="9" t="s">
        <v>118</v>
      </c>
      <c r="C21" s="456" t="s">
        <v>126</v>
      </c>
      <c r="D21" s="457"/>
      <c r="E21" s="263"/>
      <c r="F21" s="87"/>
      <c r="G21" s="97"/>
      <c r="H21" s="97"/>
      <c r="I21" s="97"/>
      <c r="J21" s="97"/>
      <c r="K21" s="2"/>
    </row>
    <row r="22" spans="2:11" ht="7.5" customHeight="1">
      <c r="B22" s="9"/>
      <c r="C22" s="458"/>
      <c r="D22" s="457"/>
      <c r="E22" s="263"/>
      <c r="F22" s="87"/>
      <c r="G22" s="97"/>
      <c r="H22" s="97"/>
      <c r="I22" s="97"/>
      <c r="J22" s="97"/>
      <c r="K22" s="2"/>
    </row>
    <row r="23" spans="2:10" s="2" customFormat="1" ht="15.75" customHeight="1">
      <c r="B23" s="9" t="s">
        <v>119</v>
      </c>
      <c r="C23" s="456" t="s">
        <v>127</v>
      </c>
      <c r="D23" s="457"/>
      <c r="E23" s="263"/>
      <c r="F23" s="87"/>
      <c r="G23" s="97"/>
      <c r="H23" s="97"/>
      <c r="I23" s="97"/>
      <c r="J23" s="97"/>
    </row>
    <row r="24" spans="2:11" ht="7.5" customHeight="1">
      <c r="B24" s="455"/>
      <c r="C24" s="458"/>
      <c r="D24" s="457"/>
      <c r="E24" s="263"/>
      <c r="F24" s="87"/>
      <c r="G24" s="97"/>
      <c r="H24" s="97"/>
      <c r="I24" s="97"/>
      <c r="J24" s="97"/>
      <c r="K24" s="2"/>
    </row>
    <row r="25" spans="2:11" ht="15.75" customHeight="1">
      <c r="B25" s="9" t="s">
        <v>120</v>
      </c>
      <c r="C25" s="845" t="s">
        <v>128</v>
      </c>
      <c r="D25" s="845"/>
      <c r="E25" s="845"/>
      <c r="F25" s="845"/>
      <c r="G25" s="97"/>
      <c r="H25" s="97"/>
      <c r="I25" s="97"/>
      <c r="J25" s="97"/>
      <c r="K25" s="2"/>
    </row>
    <row r="26" spans="3:11" ht="7.5" customHeight="1">
      <c r="C26" s="458"/>
      <c r="D26" s="457"/>
      <c r="E26" s="263"/>
      <c r="F26" s="87"/>
      <c r="G26" s="97"/>
      <c r="H26" s="97"/>
      <c r="I26" s="97"/>
      <c r="J26" s="97"/>
      <c r="K26" s="2"/>
    </row>
    <row r="27" spans="2:11" ht="15.75">
      <c r="B27" s="9" t="s">
        <v>121</v>
      </c>
      <c r="C27" s="456" t="s">
        <v>129</v>
      </c>
      <c r="D27" s="493"/>
      <c r="E27" s="494"/>
      <c r="F27" s="87"/>
      <c r="G27" s="97"/>
      <c r="H27" s="97"/>
      <c r="I27" s="97"/>
      <c r="J27" s="97"/>
      <c r="K27" s="2"/>
    </row>
    <row r="28" spans="3:10" ht="7.5" customHeight="1">
      <c r="C28" s="1"/>
      <c r="D28" s="1"/>
      <c r="E28" s="1"/>
      <c r="F28" s="1"/>
      <c r="G28" s="1"/>
      <c r="H28" s="1"/>
      <c r="I28" s="1"/>
      <c r="J28" s="1"/>
    </row>
    <row r="29" spans="2:11" ht="16.5" customHeight="1">
      <c r="B29" s="9" t="s">
        <v>122</v>
      </c>
      <c r="C29" s="204" t="s">
        <v>325</v>
      </c>
      <c r="D29" s="97"/>
      <c r="E29" s="97"/>
      <c r="F29" s="87"/>
      <c r="G29" s="97"/>
      <c r="H29" s="97"/>
      <c r="I29" s="97"/>
      <c r="J29" s="97"/>
      <c r="K29" s="2"/>
    </row>
    <row r="30" spans="3:10" ht="7.5" customHeight="1">
      <c r="C30" s="1"/>
      <c r="D30" s="1"/>
      <c r="E30" s="1"/>
      <c r="F30" s="1"/>
      <c r="G30" s="1"/>
      <c r="H30" s="1"/>
      <c r="I30" s="1"/>
      <c r="J30" s="1"/>
    </row>
    <row r="31" spans="2:11" ht="16.5" customHeight="1">
      <c r="B31" s="12" t="s">
        <v>309</v>
      </c>
      <c r="C31" s="212" t="s">
        <v>130</v>
      </c>
      <c r="D31" s="213"/>
      <c r="E31" s="213"/>
      <c r="F31" s="86"/>
      <c r="G31" s="213"/>
      <c r="H31" s="213"/>
      <c r="I31" s="213"/>
      <c r="J31" s="213"/>
      <c r="K31" s="2"/>
    </row>
    <row r="32" ht="12.75">
      <c r="K32" s="2"/>
    </row>
    <row r="33" ht="12.75">
      <c r="K33" s="2"/>
    </row>
    <row r="34" ht="12.75">
      <c r="K34" s="2"/>
    </row>
    <row r="35" spans="3:11" ht="30.75" customHeight="1">
      <c r="C35" s="13"/>
      <c r="K35" s="2"/>
    </row>
    <row r="36" spans="3:11" ht="31.5" customHeight="1">
      <c r="C36" s="13"/>
      <c r="K36" s="2"/>
    </row>
    <row r="37" ht="31.5" customHeight="1">
      <c r="K37" s="2"/>
    </row>
    <row r="38" spans="3:11" ht="31.5" customHeight="1">
      <c r="C38" s="13"/>
      <c r="K38" s="2"/>
    </row>
    <row r="39" ht="12.75">
      <c r="K39" s="2"/>
    </row>
    <row r="40" spans="3:11" ht="14.25">
      <c r="C40" s="10"/>
      <c r="K40" s="2"/>
    </row>
    <row r="41" ht="31.5" customHeight="1">
      <c r="K41" s="2"/>
    </row>
    <row r="42" spans="3:11" ht="44.25" customHeight="1">
      <c r="C42" s="10"/>
      <c r="K42" s="2"/>
    </row>
    <row r="43" spans="3:11" ht="14.25">
      <c r="C43" s="10"/>
      <c r="K43" s="2"/>
    </row>
    <row r="44" spans="3:11" ht="14.25">
      <c r="C44" s="10"/>
      <c r="K44" s="2"/>
    </row>
    <row r="45" spans="3:11" ht="14.25">
      <c r="C45" s="10"/>
      <c r="K45" s="2"/>
    </row>
    <row r="46" spans="3:11" ht="31.5" customHeight="1">
      <c r="C46" s="10"/>
      <c r="K46" s="2"/>
    </row>
    <row r="47" ht="31.5" customHeight="1">
      <c r="K47" s="2"/>
    </row>
    <row r="48" spans="3:11" ht="31.5" customHeight="1">
      <c r="C48" s="14"/>
      <c r="K48" s="2"/>
    </row>
    <row r="49" spans="3:11" ht="14.25">
      <c r="C49" s="14"/>
      <c r="K49" s="2"/>
    </row>
    <row r="50" spans="2:11" ht="15.75">
      <c r="B50" s="7"/>
      <c r="C50" s="14"/>
      <c r="D50" s="7"/>
      <c r="F50" s="7"/>
      <c r="G50" s="2"/>
      <c r="H50" s="2"/>
      <c r="I50" s="2"/>
      <c r="J50" s="2"/>
      <c r="K50" s="2"/>
    </row>
    <row r="51" spans="3:11" ht="15.75">
      <c r="C51" s="14"/>
      <c r="D51" s="7"/>
      <c r="F51" s="7"/>
      <c r="G51" s="2"/>
      <c r="H51" s="2"/>
      <c r="I51" s="2"/>
      <c r="J51" s="2"/>
      <c r="K51" s="2"/>
    </row>
    <row r="52" ht="12.75">
      <c r="C52" s="15"/>
    </row>
    <row r="53" ht="12.75">
      <c r="C53" s="15"/>
    </row>
    <row r="54" ht="12.75">
      <c r="C54" s="15"/>
    </row>
    <row r="55" ht="12.75">
      <c r="C55" s="15"/>
    </row>
  </sheetData>
  <sheetProtection sheet="1"/>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r:id="rId2"/>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workbookViewId="0" topLeftCell="A1">
      <selection activeCell="C4" sqref="C4:O4"/>
    </sheetView>
  </sheetViews>
  <sheetFormatPr defaultColWidth="9.140625" defaultRowHeight="12.75"/>
  <cols>
    <col min="1" max="1" width="3.8515625" style="61" customWidth="1"/>
    <col min="2" max="2" width="7.7109375" style="61" customWidth="1"/>
    <col min="5" max="5" width="32.421875" style="0" customWidth="1"/>
  </cols>
  <sheetData>
    <row r="1" spans="3:15" ht="15.75">
      <c r="C1" s="105" t="s">
        <v>113</v>
      </c>
      <c r="D1" s="106"/>
      <c r="E1" s="106"/>
      <c r="F1" s="106"/>
      <c r="G1" s="107"/>
      <c r="H1" s="107"/>
      <c r="I1" s="107"/>
      <c r="J1" s="107"/>
      <c r="K1" s="108"/>
      <c r="L1" s="108"/>
      <c r="M1" s="107"/>
      <c r="N1" s="107"/>
      <c r="O1" s="107"/>
    </row>
    <row r="2" spans="3:15" ht="12.75">
      <c r="C2" s="61"/>
      <c r="D2" s="109"/>
      <c r="E2" s="109"/>
      <c r="F2" s="109"/>
      <c r="G2" s="63"/>
      <c r="H2" s="2"/>
      <c r="I2" s="62"/>
      <c r="J2" s="76"/>
      <c r="K2" s="76"/>
      <c r="L2" s="61"/>
      <c r="M2" s="63"/>
      <c r="N2" s="63"/>
      <c r="O2" s="63"/>
    </row>
    <row r="3" spans="1:15" s="11" customFormat="1" ht="17.25" customHeight="1">
      <c r="A3" s="65"/>
      <c r="B3" s="65">
        <v>478</v>
      </c>
      <c r="C3" s="64" t="s">
        <v>297</v>
      </c>
      <c r="D3" s="64" t="s">
        <v>371</v>
      </c>
      <c r="E3" s="93"/>
      <c r="F3" s="67"/>
      <c r="G3" s="110"/>
      <c r="H3" s="64" t="s">
        <v>245</v>
      </c>
      <c r="I3" s="93"/>
      <c r="J3" s="93"/>
      <c r="K3" s="67"/>
      <c r="L3" s="235"/>
      <c r="M3" s="67"/>
      <c r="N3" s="66"/>
      <c r="O3" s="67"/>
    </row>
    <row r="4" spans="1:15" s="11" customFormat="1" ht="10.5" customHeight="1">
      <c r="A4" s="65"/>
      <c r="B4" s="65"/>
      <c r="C4" s="888"/>
      <c r="D4" s="888"/>
      <c r="E4" s="888"/>
      <c r="F4" s="888"/>
      <c r="G4" s="888"/>
      <c r="H4" s="888"/>
      <c r="I4" s="888"/>
      <c r="J4" s="888"/>
      <c r="K4" s="888"/>
      <c r="L4" s="888"/>
      <c r="M4" s="888"/>
      <c r="N4" s="888"/>
      <c r="O4" s="888"/>
    </row>
    <row r="5" spans="3:16" ht="12.75">
      <c r="C5" s="111"/>
      <c r="D5" s="471"/>
      <c r="E5" s="112"/>
      <c r="F5" s="112"/>
      <c r="G5" s="63"/>
      <c r="H5" s="63"/>
      <c r="I5" s="63"/>
      <c r="J5" s="61"/>
      <c r="K5" s="61"/>
      <c r="L5" s="61"/>
      <c r="M5" s="63"/>
      <c r="N5" s="63"/>
      <c r="O5" s="63"/>
      <c r="P5" s="113"/>
    </row>
    <row r="6" spans="3:16" ht="18.75" customHeight="1">
      <c r="C6" s="954" t="s">
        <v>318</v>
      </c>
      <c r="D6" s="954"/>
      <c r="E6" s="954"/>
      <c r="F6" s="954"/>
      <c r="G6" s="954"/>
      <c r="H6" s="954"/>
      <c r="I6" s="954"/>
      <c r="J6" s="954"/>
      <c r="K6" s="954"/>
      <c r="L6" s="954"/>
      <c r="M6" s="954"/>
      <c r="N6" s="954"/>
      <c r="O6" s="954"/>
      <c r="P6" s="113"/>
    </row>
    <row r="7" spans="3:16" ht="12.75">
      <c r="C7" s="61"/>
      <c r="D7" s="76"/>
      <c r="E7" s="76"/>
      <c r="F7" s="76"/>
      <c r="G7" s="76"/>
      <c r="H7" s="76"/>
      <c r="I7" s="76"/>
      <c r="J7" s="76"/>
      <c r="K7" s="76"/>
      <c r="L7" s="76"/>
      <c r="M7" s="76"/>
      <c r="N7" s="76"/>
      <c r="O7" s="76"/>
      <c r="P7" s="2"/>
    </row>
    <row r="8" spans="3:26" ht="28.5" customHeight="1">
      <c r="C8" s="955" t="s">
        <v>298</v>
      </c>
      <c r="D8" s="956"/>
      <c r="E8" s="956"/>
      <c r="F8" s="956"/>
      <c r="G8" s="956"/>
      <c r="H8" s="956"/>
      <c r="I8" s="956"/>
      <c r="J8" s="956"/>
      <c r="K8" s="956"/>
      <c r="L8" s="956"/>
      <c r="M8" s="956"/>
      <c r="N8" s="956"/>
      <c r="O8" s="957"/>
      <c r="P8" s="114"/>
      <c r="Q8" s="94"/>
      <c r="R8" s="94"/>
      <c r="S8" s="94"/>
      <c r="T8" s="94"/>
      <c r="U8" s="94"/>
      <c r="V8" s="94"/>
      <c r="W8" s="94"/>
      <c r="X8" s="94"/>
      <c r="Y8" s="94"/>
      <c r="Z8" s="2"/>
    </row>
    <row r="9" spans="3:15" ht="16.5" customHeight="1">
      <c r="C9" s="958"/>
      <c r="D9" s="958"/>
      <c r="E9" s="958"/>
      <c r="F9" s="958"/>
      <c r="G9" s="958"/>
      <c r="H9" s="958"/>
      <c r="I9" s="958"/>
      <c r="J9" s="958"/>
      <c r="K9" s="958"/>
      <c r="L9" s="958"/>
      <c r="M9" s="958"/>
      <c r="N9" s="958"/>
      <c r="O9" s="958"/>
    </row>
    <row r="10" spans="3:15" ht="16.5" customHeight="1">
      <c r="C10" s="949" t="s">
        <v>299</v>
      </c>
      <c r="D10" s="949"/>
      <c r="E10" s="949"/>
      <c r="F10" s="949"/>
      <c r="G10" s="949"/>
      <c r="H10" s="949"/>
      <c r="I10" s="949"/>
      <c r="J10" s="949"/>
      <c r="K10" s="949"/>
      <c r="L10" s="949"/>
      <c r="M10" s="949"/>
      <c r="N10" s="949"/>
      <c r="O10" s="949"/>
    </row>
    <row r="11" spans="3:15" ht="16.5" customHeight="1">
      <c r="C11" s="948"/>
      <c r="D11" s="948"/>
      <c r="E11" s="948"/>
      <c r="F11" s="948"/>
      <c r="G11" s="948"/>
      <c r="H11" s="948"/>
      <c r="I11" s="948"/>
      <c r="J11" s="948"/>
      <c r="K11" s="948"/>
      <c r="L11" s="948"/>
      <c r="M11" s="948"/>
      <c r="N11" s="948"/>
      <c r="O11" s="948"/>
    </row>
    <row r="12" spans="3:15" ht="16.5" customHeight="1">
      <c r="C12" s="949" t="s">
        <v>300</v>
      </c>
      <c r="D12" s="949"/>
      <c r="E12" s="949"/>
      <c r="F12" s="949"/>
      <c r="G12" s="949"/>
      <c r="H12" s="949"/>
      <c r="I12" s="949"/>
      <c r="J12" s="949"/>
      <c r="K12" s="949"/>
      <c r="L12" s="949"/>
      <c r="M12" s="949"/>
      <c r="N12" s="949"/>
      <c r="O12" s="949"/>
    </row>
    <row r="13" spans="3:15" ht="16.5" customHeight="1">
      <c r="C13" s="948"/>
      <c r="D13" s="948"/>
      <c r="E13" s="948"/>
      <c r="F13" s="948"/>
      <c r="G13" s="948"/>
      <c r="H13" s="948"/>
      <c r="I13" s="948"/>
      <c r="J13" s="948"/>
      <c r="K13" s="948"/>
      <c r="L13" s="948"/>
      <c r="M13" s="948"/>
      <c r="N13" s="948"/>
      <c r="O13" s="948"/>
    </row>
    <row r="14" spans="3:15" ht="16.5" customHeight="1">
      <c r="C14" s="949" t="s">
        <v>301</v>
      </c>
      <c r="D14" s="949"/>
      <c r="E14" s="949"/>
      <c r="F14" s="949"/>
      <c r="G14" s="949"/>
      <c r="H14" s="949"/>
      <c r="I14" s="949"/>
      <c r="J14" s="949"/>
      <c r="K14" s="949"/>
      <c r="L14" s="949"/>
      <c r="M14" s="949"/>
      <c r="N14" s="949"/>
      <c r="O14" s="949"/>
    </row>
    <row r="15" spans="3:15" ht="16.5" customHeight="1">
      <c r="C15" s="948"/>
      <c r="D15" s="948"/>
      <c r="E15" s="948"/>
      <c r="F15" s="948"/>
      <c r="G15" s="948"/>
      <c r="H15" s="948"/>
      <c r="I15" s="948"/>
      <c r="J15" s="948"/>
      <c r="K15" s="948"/>
      <c r="L15" s="948"/>
      <c r="M15" s="948"/>
      <c r="N15" s="948"/>
      <c r="O15" s="948"/>
    </row>
    <row r="16" spans="3:15" ht="16.5" customHeight="1">
      <c r="C16" s="949" t="s">
        <v>354</v>
      </c>
      <c r="D16" s="949"/>
      <c r="E16" s="949"/>
      <c r="F16" s="949"/>
      <c r="G16" s="949"/>
      <c r="H16" s="949"/>
      <c r="I16" s="949"/>
      <c r="J16" s="949"/>
      <c r="K16" s="949"/>
      <c r="L16" s="949"/>
      <c r="M16" s="949"/>
      <c r="N16" s="949"/>
      <c r="O16" s="949"/>
    </row>
    <row r="17" spans="3:15" ht="16.5" customHeight="1">
      <c r="C17" s="948"/>
      <c r="D17" s="948"/>
      <c r="E17" s="948"/>
      <c r="F17" s="948"/>
      <c r="G17" s="948"/>
      <c r="H17" s="948"/>
      <c r="I17" s="948"/>
      <c r="J17" s="948"/>
      <c r="K17" s="948"/>
      <c r="L17" s="948"/>
      <c r="M17" s="948"/>
      <c r="N17" s="948"/>
      <c r="O17" s="948"/>
    </row>
    <row r="18" spans="3:15" ht="28.5" customHeight="1">
      <c r="C18" s="955" t="s">
        <v>302</v>
      </c>
      <c r="D18" s="956"/>
      <c r="E18" s="956"/>
      <c r="F18" s="956"/>
      <c r="G18" s="956"/>
      <c r="H18" s="956"/>
      <c r="I18" s="956"/>
      <c r="J18" s="956"/>
      <c r="K18" s="956"/>
      <c r="L18" s="956"/>
      <c r="M18" s="956"/>
      <c r="N18" s="956"/>
      <c r="O18" s="957"/>
    </row>
    <row r="19" spans="3:15" ht="16.5" customHeight="1">
      <c r="C19" s="948"/>
      <c r="D19" s="948"/>
      <c r="E19" s="948"/>
      <c r="F19" s="948"/>
      <c r="G19" s="948"/>
      <c r="H19" s="948"/>
      <c r="I19" s="948"/>
      <c r="J19" s="948"/>
      <c r="K19" s="948"/>
      <c r="L19" s="948"/>
      <c r="M19" s="948"/>
      <c r="N19" s="948"/>
      <c r="O19" s="948"/>
    </row>
    <row r="20" spans="3:15" ht="16.5" customHeight="1">
      <c r="C20" s="948"/>
      <c r="D20" s="948"/>
      <c r="E20" s="948"/>
      <c r="F20" s="948"/>
      <c r="G20" s="948"/>
      <c r="H20" s="948"/>
      <c r="I20" s="948"/>
      <c r="J20" s="948"/>
      <c r="K20" s="948"/>
      <c r="L20" s="948"/>
      <c r="M20" s="948"/>
      <c r="N20" s="948"/>
      <c r="O20" s="948"/>
    </row>
    <row r="21" spans="3:15" ht="16.5" customHeight="1">
      <c r="C21" s="948"/>
      <c r="D21" s="948"/>
      <c r="E21" s="948"/>
      <c r="F21" s="948"/>
      <c r="G21" s="948"/>
      <c r="H21" s="948"/>
      <c r="I21" s="948"/>
      <c r="J21" s="948"/>
      <c r="K21" s="948"/>
      <c r="L21" s="948"/>
      <c r="M21" s="948"/>
      <c r="N21" s="948"/>
      <c r="O21" s="948"/>
    </row>
    <row r="22" spans="3:15" ht="16.5" customHeight="1">
      <c r="C22" s="948"/>
      <c r="D22" s="948"/>
      <c r="E22" s="948"/>
      <c r="F22" s="948"/>
      <c r="G22" s="948"/>
      <c r="H22" s="948"/>
      <c r="I22" s="948"/>
      <c r="J22" s="948"/>
      <c r="K22" s="948"/>
      <c r="L22" s="948"/>
      <c r="M22" s="948"/>
      <c r="N22" s="948"/>
      <c r="O22" s="948"/>
    </row>
    <row r="23" spans="3:15" ht="16.5" customHeight="1">
      <c r="C23" s="948"/>
      <c r="D23" s="948"/>
      <c r="E23" s="948"/>
      <c r="F23" s="948"/>
      <c r="G23" s="948"/>
      <c r="H23" s="948"/>
      <c r="I23" s="948"/>
      <c r="J23" s="948"/>
      <c r="K23" s="948"/>
      <c r="L23" s="948"/>
      <c r="M23" s="948"/>
      <c r="N23" s="948"/>
      <c r="O23" s="948"/>
    </row>
    <row r="24" spans="3:15" ht="16.5" customHeight="1">
      <c r="C24" s="951" t="s">
        <v>303</v>
      </c>
      <c r="D24" s="952"/>
      <c r="E24" s="952"/>
      <c r="F24" s="952"/>
      <c r="G24" s="952"/>
      <c r="H24" s="952"/>
      <c r="I24" s="952"/>
      <c r="J24" s="952"/>
      <c r="K24" s="952"/>
      <c r="L24" s="952"/>
      <c r="M24" s="952"/>
      <c r="N24" s="952"/>
      <c r="O24" s="953"/>
    </row>
    <row r="25" spans="3:15" ht="16.5" customHeight="1">
      <c r="C25" s="948"/>
      <c r="D25" s="948"/>
      <c r="E25" s="948"/>
      <c r="F25" s="948"/>
      <c r="G25" s="948"/>
      <c r="H25" s="948"/>
      <c r="I25" s="948"/>
      <c r="J25" s="948"/>
      <c r="K25" s="948"/>
      <c r="L25" s="948"/>
      <c r="M25" s="948"/>
      <c r="N25" s="948"/>
      <c r="O25" s="948"/>
    </row>
    <row r="26" spans="3:15" ht="16.5" customHeight="1">
      <c r="C26" s="948"/>
      <c r="D26" s="948"/>
      <c r="E26" s="948"/>
      <c r="F26" s="948"/>
      <c r="G26" s="948"/>
      <c r="H26" s="948"/>
      <c r="I26" s="948"/>
      <c r="J26" s="948"/>
      <c r="K26" s="948"/>
      <c r="L26" s="948"/>
      <c r="M26" s="948"/>
      <c r="N26" s="948"/>
      <c r="O26" s="948"/>
    </row>
    <row r="27" spans="3:15" ht="16.5" customHeight="1">
      <c r="C27" s="948"/>
      <c r="D27" s="948"/>
      <c r="E27" s="948"/>
      <c r="F27" s="948"/>
      <c r="G27" s="948"/>
      <c r="H27" s="948"/>
      <c r="I27" s="948"/>
      <c r="J27" s="948"/>
      <c r="K27" s="948"/>
      <c r="L27" s="948"/>
      <c r="M27" s="948"/>
      <c r="N27" s="948"/>
      <c r="O27" s="948"/>
    </row>
    <row r="28" spans="3:15" ht="16.5" customHeight="1">
      <c r="C28" s="950"/>
      <c r="D28" s="950"/>
      <c r="E28" s="950"/>
      <c r="F28" s="950"/>
      <c r="G28" s="950"/>
      <c r="H28" s="950"/>
      <c r="I28" s="950"/>
      <c r="J28" s="950"/>
      <c r="K28" s="950"/>
      <c r="L28" s="950"/>
      <c r="M28" s="950"/>
      <c r="N28" s="950"/>
      <c r="O28" s="950"/>
    </row>
    <row r="29" spans="3:15" ht="12.75">
      <c r="C29" s="61"/>
      <c r="D29" s="61"/>
      <c r="E29" s="61"/>
      <c r="F29" s="61"/>
      <c r="G29" s="61"/>
      <c r="H29" s="61"/>
      <c r="I29" s="61"/>
      <c r="J29" s="61"/>
      <c r="K29" s="61"/>
      <c r="L29" s="61"/>
      <c r="M29" s="61"/>
      <c r="N29" s="61"/>
      <c r="O29" s="61"/>
    </row>
    <row r="30" spans="3:15" ht="12.75">
      <c r="C30" s="61"/>
      <c r="D30" s="61"/>
      <c r="E30" s="61"/>
      <c r="F30" s="61"/>
      <c r="G30" s="61"/>
      <c r="H30" s="61"/>
      <c r="I30" s="61"/>
      <c r="J30" s="61"/>
      <c r="K30" s="61"/>
      <c r="L30" s="61"/>
      <c r="M30" s="61"/>
      <c r="N30" s="61"/>
      <c r="O30" s="61"/>
    </row>
    <row r="31" spans="3:15" ht="12.75">
      <c r="C31" s="61"/>
      <c r="D31" s="61"/>
      <c r="E31" s="61"/>
      <c r="F31" s="61"/>
      <c r="G31" s="61"/>
      <c r="H31" s="61"/>
      <c r="I31" s="61"/>
      <c r="J31" s="61"/>
      <c r="K31" s="61"/>
      <c r="L31" s="61"/>
      <c r="M31" s="61"/>
      <c r="N31" s="61"/>
      <c r="O31" s="61"/>
    </row>
    <row r="32" spans="3:15" ht="12.75">
      <c r="C32" s="61"/>
      <c r="D32" s="61"/>
      <c r="E32" s="61"/>
      <c r="F32" s="61"/>
      <c r="G32" s="61"/>
      <c r="H32" s="61"/>
      <c r="I32" s="61"/>
      <c r="J32" s="61"/>
      <c r="K32" s="61"/>
      <c r="L32" s="61"/>
      <c r="M32" s="61"/>
      <c r="N32" s="61"/>
      <c r="O32" s="61"/>
    </row>
    <row r="33" spans="3:15" ht="12.75">
      <c r="C33" s="61"/>
      <c r="D33" s="61"/>
      <c r="E33" s="61"/>
      <c r="F33" s="61"/>
      <c r="G33" s="61"/>
      <c r="H33" s="61"/>
      <c r="I33" s="61"/>
      <c r="J33" s="61"/>
      <c r="K33" s="61"/>
      <c r="L33" s="61"/>
      <c r="M33" s="61"/>
      <c r="N33" s="61"/>
      <c r="O33" s="61"/>
    </row>
    <row r="34" spans="3:15" ht="12.75">
      <c r="C34" s="61"/>
      <c r="D34" s="61"/>
      <c r="E34" s="61"/>
      <c r="F34" s="61"/>
      <c r="G34" s="61"/>
      <c r="H34" s="61"/>
      <c r="I34" s="61"/>
      <c r="J34" s="61"/>
      <c r="K34" s="61"/>
      <c r="L34" s="61"/>
      <c r="M34" s="61"/>
      <c r="N34" s="61"/>
      <c r="O34" s="61"/>
    </row>
    <row r="35" spans="3:15" ht="12.75">
      <c r="C35" s="61"/>
      <c r="D35" s="61"/>
      <c r="E35" s="61"/>
      <c r="F35" s="61"/>
      <c r="G35" s="61"/>
      <c r="H35" s="61"/>
      <c r="I35" s="61"/>
      <c r="J35" s="61"/>
      <c r="K35" s="61"/>
      <c r="L35" s="61"/>
      <c r="M35" s="61"/>
      <c r="N35" s="61"/>
      <c r="O35" s="61"/>
    </row>
    <row r="36" spans="3:15" ht="12.75">
      <c r="C36" s="61"/>
      <c r="D36" s="61"/>
      <c r="E36" s="61"/>
      <c r="F36" s="61"/>
      <c r="G36" s="61"/>
      <c r="H36" s="61"/>
      <c r="I36" s="61"/>
      <c r="J36" s="61"/>
      <c r="K36" s="61"/>
      <c r="L36" s="61"/>
      <c r="M36" s="61"/>
      <c r="N36" s="61"/>
      <c r="O36" s="61"/>
    </row>
    <row r="37" spans="3:15" ht="12.75">
      <c r="C37" s="61"/>
      <c r="D37" s="61"/>
      <c r="E37" s="61"/>
      <c r="F37" s="61"/>
      <c r="G37" s="61"/>
      <c r="H37" s="61"/>
      <c r="I37" s="61"/>
      <c r="J37" s="61"/>
      <c r="K37" s="61"/>
      <c r="L37" s="61"/>
      <c r="M37" s="61"/>
      <c r="N37" s="61"/>
      <c r="O37" s="61"/>
    </row>
    <row r="38" spans="3:15" ht="12.75">
      <c r="C38" s="61"/>
      <c r="D38" s="61"/>
      <c r="E38" s="61"/>
      <c r="F38" s="61"/>
      <c r="G38" s="61"/>
      <c r="H38" s="61"/>
      <c r="I38" s="61"/>
      <c r="J38" s="61"/>
      <c r="K38" s="61"/>
      <c r="L38" s="61"/>
      <c r="M38" s="61"/>
      <c r="N38" s="61"/>
      <c r="O38" s="61"/>
    </row>
    <row r="39" spans="3:15" ht="12.75">
      <c r="C39" s="61"/>
      <c r="D39" s="61"/>
      <c r="E39" s="61"/>
      <c r="F39" s="61"/>
      <c r="G39" s="61"/>
      <c r="H39" s="61"/>
      <c r="I39" s="61"/>
      <c r="J39" s="61"/>
      <c r="K39" s="61"/>
      <c r="L39" s="61"/>
      <c r="M39" s="61"/>
      <c r="N39" s="61"/>
      <c r="O39" s="61"/>
    </row>
    <row r="40" spans="3:15" ht="12.75">
      <c r="C40" s="61"/>
      <c r="D40" s="61"/>
      <c r="E40" s="61"/>
      <c r="F40" s="61"/>
      <c r="G40" s="61"/>
      <c r="H40" s="61"/>
      <c r="I40" s="61"/>
      <c r="J40" s="61"/>
      <c r="K40" s="61"/>
      <c r="L40" s="61"/>
      <c r="M40" s="61"/>
      <c r="N40" s="61"/>
      <c r="O40" s="61"/>
    </row>
    <row r="41" spans="3:15" ht="12.75">
      <c r="C41" s="61"/>
      <c r="D41" s="61"/>
      <c r="E41" s="61"/>
      <c r="F41" s="61"/>
      <c r="G41" s="61"/>
      <c r="H41" s="61"/>
      <c r="I41" s="61"/>
      <c r="J41" s="61"/>
      <c r="K41" s="61"/>
      <c r="L41" s="61"/>
      <c r="M41" s="61"/>
      <c r="N41" s="61"/>
      <c r="O41" s="61"/>
    </row>
    <row r="42" spans="3:15" ht="12.75">
      <c r="C42" s="61"/>
      <c r="D42" s="61"/>
      <c r="E42" s="61"/>
      <c r="F42" s="61"/>
      <c r="G42" s="61"/>
      <c r="H42" s="61"/>
      <c r="I42" s="61"/>
      <c r="J42" s="61"/>
      <c r="K42" s="61"/>
      <c r="L42" s="61"/>
      <c r="M42" s="61"/>
      <c r="N42" s="61"/>
      <c r="O42" s="61"/>
    </row>
    <row r="43" spans="3:15" ht="12.75">
      <c r="C43" s="61"/>
      <c r="D43" s="61"/>
      <c r="E43" s="61"/>
      <c r="F43" s="61"/>
      <c r="G43" s="61"/>
      <c r="H43" s="61"/>
      <c r="I43" s="61"/>
      <c r="J43" s="61"/>
      <c r="K43" s="61"/>
      <c r="L43" s="61"/>
      <c r="M43" s="61"/>
      <c r="N43" s="61"/>
      <c r="O43" s="61"/>
    </row>
    <row r="44" spans="3:15" ht="12.75">
      <c r="C44" s="61"/>
      <c r="D44" s="61"/>
      <c r="E44" s="61"/>
      <c r="F44" s="61"/>
      <c r="G44" s="61"/>
      <c r="H44" s="61"/>
      <c r="I44" s="61"/>
      <c r="J44" s="61"/>
      <c r="K44" s="61"/>
      <c r="L44" s="61"/>
      <c r="M44" s="61"/>
      <c r="N44" s="61"/>
      <c r="O44" s="61"/>
    </row>
    <row r="45" spans="3:15" ht="12.75">
      <c r="C45" s="61"/>
      <c r="D45" s="61"/>
      <c r="E45" s="61"/>
      <c r="F45" s="61"/>
      <c r="G45" s="61"/>
      <c r="H45" s="61"/>
      <c r="I45" s="61"/>
      <c r="J45" s="61"/>
      <c r="K45" s="61"/>
      <c r="L45" s="61"/>
      <c r="M45" s="61"/>
      <c r="N45" s="61"/>
      <c r="O45" s="61"/>
    </row>
    <row r="46" spans="3:15" ht="12.75">
      <c r="C46" s="61"/>
      <c r="D46" s="61"/>
      <c r="E46" s="61"/>
      <c r="F46" s="61"/>
      <c r="G46" s="61"/>
      <c r="H46" s="61"/>
      <c r="I46" s="61"/>
      <c r="J46" s="61"/>
      <c r="K46" s="61"/>
      <c r="L46" s="61"/>
      <c r="M46" s="61"/>
      <c r="N46" s="61"/>
      <c r="O46" s="61"/>
    </row>
    <row r="47" spans="3:15" ht="12.75">
      <c r="C47" s="61"/>
      <c r="D47" s="61"/>
      <c r="E47" s="61"/>
      <c r="F47" s="61"/>
      <c r="G47" s="61"/>
      <c r="H47" s="61"/>
      <c r="I47" s="61"/>
      <c r="J47" s="61"/>
      <c r="K47" s="61"/>
      <c r="L47" s="61"/>
      <c r="M47" s="61"/>
      <c r="N47" s="61"/>
      <c r="O47" s="61"/>
    </row>
    <row r="48" spans="3:15" ht="12.75">
      <c r="C48" s="61"/>
      <c r="D48" s="61"/>
      <c r="E48" s="61"/>
      <c r="F48" s="61"/>
      <c r="G48" s="61"/>
      <c r="H48" s="61"/>
      <c r="I48" s="61"/>
      <c r="J48" s="61"/>
      <c r="K48" s="61"/>
      <c r="L48" s="61"/>
      <c r="M48" s="61"/>
      <c r="N48" s="61"/>
      <c r="O48" s="61"/>
    </row>
    <row r="49" spans="3:15" ht="12.75">
      <c r="C49" s="61"/>
      <c r="D49" s="61"/>
      <c r="E49" s="61"/>
      <c r="F49" s="61"/>
      <c r="G49" s="61"/>
      <c r="H49" s="61"/>
      <c r="I49" s="61"/>
      <c r="J49" s="61"/>
      <c r="K49" s="61"/>
      <c r="L49" s="61"/>
      <c r="M49" s="61"/>
      <c r="N49" s="61"/>
      <c r="O49" s="61"/>
    </row>
    <row r="50" spans="3:15" ht="12.75">
      <c r="C50" s="61"/>
      <c r="D50" s="61"/>
      <c r="E50" s="61"/>
      <c r="F50" s="61"/>
      <c r="G50" s="61"/>
      <c r="H50" s="61"/>
      <c r="I50" s="61"/>
      <c r="J50" s="61"/>
      <c r="K50" s="61"/>
      <c r="L50" s="61"/>
      <c r="M50" s="61"/>
      <c r="N50" s="61"/>
      <c r="O50" s="61"/>
    </row>
    <row r="51" spans="3:15" ht="12.75">
      <c r="C51" s="61"/>
      <c r="D51" s="61"/>
      <c r="E51" s="61"/>
      <c r="F51" s="61"/>
      <c r="G51" s="61"/>
      <c r="H51" s="61"/>
      <c r="I51" s="61"/>
      <c r="J51" s="61"/>
      <c r="K51" s="61"/>
      <c r="L51" s="61"/>
      <c r="M51" s="61"/>
      <c r="N51" s="61"/>
      <c r="O51" s="61"/>
    </row>
    <row r="52" spans="3:15" ht="12.75">
      <c r="C52" s="61"/>
      <c r="D52" s="61"/>
      <c r="E52" s="61"/>
      <c r="F52" s="61"/>
      <c r="G52" s="61"/>
      <c r="H52" s="61"/>
      <c r="I52" s="61"/>
      <c r="J52" s="61"/>
      <c r="K52" s="61"/>
      <c r="L52" s="61"/>
      <c r="M52" s="61"/>
      <c r="N52" s="61"/>
      <c r="O52" s="61"/>
    </row>
    <row r="53" spans="3:15" ht="12.75">
      <c r="C53" s="61"/>
      <c r="D53" s="61"/>
      <c r="E53" s="61"/>
      <c r="F53" s="61"/>
      <c r="G53" s="61"/>
      <c r="H53" s="61"/>
      <c r="I53" s="61"/>
      <c r="J53" s="61"/>
      <c r="K53" s="61"/>
      <c r="L53" s="61"/>
      <c r="M53" s="61"/>
      <c r="N53" s="61"/>
      <c r="O53" s="61"/>
    </row>
    <row r="54" spans="3:15" ht="12.75">
      <c r="C54" s="61"/>
      <c r="D54" s="61"/>
      <c r="E54" s="61"/>
      <c r="F54" s="61"/>
      <c r="G54" s="61"/>
      <c r="H54" s="61"/>
      <c r="I54" s="61"/>
      <c r="J54" s="61"/>
      <c r="K54" s="61"/>
      <c r="L54" s="61"/>
      <c r="M54" s="61"/>
      <c r="N54" s="61"/>
      <c r="O54" s="61"/>
    </row>
    <row r="55" spans="3:15" ht="12.75">
      <c r="C55" s="61"/>
      <c r="D55" s="61"/>
      <c r="E55" s="61"/>
      <c r="F55" s="61"/>
      <c r="G55" s="61"/>
      <c r="H55" s="61"/>
      <c r="I55" s="61"/>
      <c r="J55" s="61"/>
      <c r="K55" s="61"/>
      <c r="L55" s="61"/>
      <c r="M55" s="61"/>
      <c r="N55" s="61"/>
      <c r="O55" s="61"/>
    </row>
    <row r="56" spans="3:15" ht="12.75">
      <c r="C56" s="61"/>
      <c r="D56" s="61"/>
      <c r="E56" s="61"/>
      <c r="F56" s="61"/>
      <c r="G56" s="61"/>
      <c r="H56" s="61"/>
      <c r="I56" s="61"/>
      <c r="J56" s="61"/>
      <c r="K56" s="61"/>
      <c r="L56" s="61"/>
      <c r="M56" s="61"/>
      <c r="N56" s="61"/>
      <c r="O56" s="61"/>
    </row>
    <row r="57" spans="3:15" ht="12.75">
      <c r="C57" s="61"/>
      <c r="D57" s="61"/>
      <c r="E57" s="61"/>
      <c r="F57" s="61"/>
      <c r="G57" s="61"/>
      <c r="H57" s="61"/>
      <c r="I57" s="61"/>
      <c r="J57" s="61"/>
      <c r="K57" s="61"/>
      <c r="L57" s="61"/>
      <c r="M57" s="61"/>
      <c r="N57" s="61"/>
      <c r="O57" s="61"/>
    </row>
    <row r="58" spans="3:15" ht="12.75">
      <c r="C58" s="61"/>
      <c r="D58" s="61"/>
      <c r="E58" s="61"/>
      <c r="F58" s="61"/>
      <c r="G58" s="61"/>
      <c r="H58" s="61"/>
      <c r="I58" s="61"/>
      <c r="J58" s="61"/>
      <c r="K58" s="61"/>
      <c r="L58" s="61"/>
      <c r="M58" s="61"/>
      <c r="N58" s="61"/>
      <c r="O58" s="61"/>
    </row>
    <row r="59" spans="3:15" ht="12.75">
      <c r="C59" s="61"/>
      <c r="D59" s="61"/>
      <c r="E59" s="61"/>
      <c r="F59" s="61"/>
      <c r="G59" s="61"/>
      <c r="H59" s="61"/>
      <c r="I59" s="61"/>
      <c r="J59" s="61"/>
      <c r="K59" s="61"/>
      <c r="L59" s="61"/>
      <c r="M59" s="61"/>
      <c r="N59" s="61"/>
      <c r="O59" s="61"/>
    </row>
    <row r="60" spans="3:15" ht="12.75">
      <c r="C60" s="61"/>
      <c r="D60" s="61"/>
      <c r="E60" s="61"/>
      <c r="F60" s="61"/>
      <c r="G60" s="61"/>
      <c r="H60" s="61"/>
      <c r="I60" s="61"/>
      <c r="J60" s="61"/>
      <c r="K60" s="61"/>
      <c r="L60" s="61"/>
      <c r="M60" s="61"/>
      <c r="N60" s="61"/>
      <c r="O60" s="61"/>
    </row>
    <row r="61" spans="3:15" ht="12.75">
      <c r="C61" s="61"/>
      <c r="D61" s="61"/>
      <c r="E61" s="61"/>
      <c r="F61" s="61"/>
      <c r="G61" s="61"/>
      <c r="H61" s="61"/>
      <c r="I61" s="61"/>
      <c r="J61" s="61"/>
      <c r="K61" s="61"/>
      <c r="L61" s="61"/>
      <c r="M61" s="61"/>
      <c r="N61" s="61"/>
      <c r="O61" s="61"/>
    </row>
    <row r="62" spans="3:15" ht="12.75">
      <c r="C62" s="61"/>
      <c r="D62" s="61"/>
      <c r="E62" s="61"/>
      <c r="F62" s="61"/>
      <c r="G62" s="61"/>
      <c r="H62" s="61"/>
      <c r="I62" s="61"/>
      <c r="J62" s="61"/>
      <c r="K62" s="61"/>
      <c r="L62" s="61"/>
      <c r="M62" s="61"/>
      <c r="N62" s="61"/>
      <c r="O62" s="61"/>
    </row>
    <row r="63" spans="3:15" ht="12.75">
      <c r="C63" s="61"/>
      <c r="D63" s="61"/>
      <c r="E63" s="61"/>
      <c r="F63" s="61"/>
      <c r="G63" s="61"/>
      <c r="H63" s="61"/>
      <c r="I63" s="61"/>
      <c r="J63" s="61"/>
      <c r="K63" s="61"/>
      <c r="L63" s="61"/>
      <c r="M63" s="61"/>
      <c r="N63" s="61"/>
      <c r="O63" s="61"/>
    </row>
    <row r="64" spans="3:15" ht="12.75">
      <c r="C64" s="61"/>
      <c r="D64" s="61"/>
      <c r="E64" s="61"/>
      <c r="F64" s="61"/>
      <c r="G64" s="61"/>
      <c r="H64" s="61"/>
      <c r="I64" s="61"/>
      <c r="J64" s="61"/>
      <c r="K64" s="61"/>
      <c r="L64" s="61"/>
      <c r="M64" s="61"/>
      <c r="N64" s="61"/>
      <c r="O64" s="61"/>
    </row>
    <row r="65" spans="3:15" ht="12.75">
      <c r="C65" s="61"/>
      <c r="D65" s="61"/>
      <c r="E65" s="61"/>
      <c r="F65" s="61"/>
      <c r="G65" s="61"/>
      <c r="H65" s="61"/>
      <c r="I65" s="61"/>
      <c r="J65" s="61"/>
      <c r="K65" s="61"/>
      <c r="L65" s="61"/>
      <c r="M65" s="61"/>
      <c r="N65" s="61"/>
      <c r="O65" s="61"/>
    </row>
    <row r="66" spans="3:15" ht="12.75">
      <c r="C66" s="61"/>
      <c r="D66" s="61"/>
      <c r="E66" s="61"/>
      <c r="F66" s="61"/>
      <c r="G66" s="61"/>
      <c r="H66" s="61"/>
      <c r="I66" s="61"/>
      <c r="J66" s="61"/>
      <c r="K66" s="61"/>
      <c r="L66" s="61"/>
      <c r="M66" s="61"/>
      <c r="N66" s="61"/>
      <c r="O66" s="61"/>
    </row>
    <row r="67" spans="3:15" ht="12.75">
      <c r="C67" s="61"/>
      <c r="D67" s="61"/>
      <c r="E67" s="61"/>
      <c r="F67" s="61"/>
      <c r="G67" s="61"/>
      <c r="H67" s="61"/>
      <c r="I67" s="61"/>
      <c r="J67" s="61"/>
      <c r="K67" s="61"/>
      <c r="L67" s="61"/>
      <c r="M67" s="61"/>
      <c r="N67" s="61"/>
      <c r="O67" s="61"/>
    </row>
    <row r="68" spans="3:15" ht="12.75">
      <c r="C68" s="61"/>
      <c r="D68" s="61"/>
      <c r="E68" s="61"/>
      <c r="F68" s="61"/>
      <c r="G68" s="61"/>
      <c r="H68" s="61"/>
      <c r="I68" s="61"/>
      <c r="J68" s="61"/>
      <c r="K68" s="61"/>
      <c r="L68" s="61"/>
      <c r="M68" s="61"/>
      <c r="N68" s="61"/>
      <c r="O68" s="61"/>
    </row>
    <row r="69" spans="3:15" ht="12.75">
      <c r="C69" s="61"/>
      <c r="D69" s="61"/>
      <c r="E69" s="61"/>
      <c r="F69" s="61"/>
      <c r="G69" s="61"/>
      <c r="H69" s="61"/>
      <c r="I69" s="61"/>
      <c r="J69" s="61"/>
      <c r="K69" s="61"/>
      <c r="L69" s="61"/>
      <c r="M69" s="61"/>
      <c r="N69" s="61"/>
      <c r="O69" s="61"/>
    </row>
    <row r="70" spans="3:15" ht="12.75">
      <c r="C70" s="61"/>
      <c r="D70" s="61"/>
      <c r="E70" s="61"/>
      <c r="F70" s="61"/>
      <c r="G70" s="61"/>
      <c r="H70" s="61"/>
      <c r="I70" s="61"/>
      <c r="J70" s="61"/>
      <c r="K70" s="61"/>
      <c r="L70" s="61"/>
      <c r="M70" s="61"/>
      <c r="N70" s="61"/>
      <c r="O70" s="61"/>
    </row>
    <row r="71" spans="3:15" ht="12.75">
      <c r="C71" s="61"/>
      <c r="D71" s="61"/>
      <c r="E71" s="61"/>
      <c r="F71" s="61"/>
      <c r="G71" s="61"/>
      <c r="H71" s="61"/>
      <c r="I71" s="61"/>
      <c r="J71" s="61"/>
      <c r="K71" s="61"/>
      <c r="L71" s="61"/>
      <c r="M71" s="61"/>
      <c r="N71" s="61"/>
      <c r="O71" s="61"/>
    </row>
    <row r="72" spans="3:15" ht="12.75">
      <c r="C72" s="61"/>
      <c r="D72" s="61"/>
      <c r="E72" s="61"/>
      <c r="F72" s="61"/>
      <c r="G72" s="61"/>
      <c r="H72" s="61"/>
      <c r="I72" s="61"/>
      <c r="J72" s="61"/>
      <c r="K72" s="61"/>
      <c r="L72" s="61"/>
      <c r="M72" s="61"/>
      <c r="N72" s="61"/>
      <c r="O72" s="61"/>
    </row>
    <row r="73" spans="3:15" ht="12.75">
      <c r="C73" s="61"/>
      <c r="D73" s="61"/>
      <c r="E73" s="61"/>
      <c r="F73" s="61"/>
      <c r="G73" s="61"/>
      <c r="H73" s="61"/>
      <c r="I73" s="61"/>
      <c r="J73" s="61"/>
      <c r="K73" s="61"/>
      <c r="L73" s="61"/>
      <c r="M73" s="61"/>
      <c r="N73" s="61"/>
      <c r="O73" s="61"/>
    </row>
    <row r="74" spans="3:15" ht="12.75">
      <c r="C74" s="61"/>
      <c r="D74" s="61"/>
      <c r="E74" s="61"/>
      <c r="F74" s="61"/>
      <c r="G74" s="61"/>
      <c r="H74" s="61"/>
      <c r="I74" s="61"/>
      <c r="J74" s="61"/>
      <c r="K74" s="61"/>
      <c r="L74" s="61"/>
      <c r="M74" s="61"/>
      <c r="N74" s="61"/>
      <c r="O74" s="61"/>
    </row>
    <row r="75" spans="3:15" ht="12.75">
      <c r="C75" s="61"/>
      <c r="D75" s="61"/>
      <c r="E75" s="61"/>
      <c r="F75" s="61"/>
      <c r="G75" s="61"/>
      <c r="H75" s="61"/>
      <c r="I75" s="61"/>
      <c r="J75" s="61"/>
      <c r="K75" s="61"/>
      <c r="L75" s="61"/>
      <c r="M75" s="61"/>
      <c r="N75" s="61"/>
      <c r="O75" s="61"/>
    </row>
    <row r="76" spans="3:15" ht="12.75">
      <c r="C76" s="61"/>
      <c r="D76" s="61"/>
      <c r="E76" s="61"/>
      <c r="F76" s="61"/>
      <c r="G76" s="61"/>
      <c r="H76" s="61"/>
      <c r="I76" s="61"/>
      <c r="J76" s="61"/>
      <c r="K76" s="61"/>
      <c r="L76" s="61"/>
      <c r="M76" s="61"/>
      <c r="N76" s="61"/>
      <c r="O76" s="61"/>
    </row>
    <row r="77" spans="3:15" ht="12.75">
      <c r="C77" s="61"/>
      <c r="D77" s="61"/>
      <c r="E77" s="61"/>
      <c r="F77" s="61"/>
      <c r="G77" s="61"/>
      <c r="H77" s="61"/>
      <c r="I77" s="61"/>
      <c r="J77" s="61"/>
      <c r="K77" s="61"/>
      <c r="L77" s="61"/>
      <c r="M77" s="61"/>
      <c r="N77" s="61"/>
      <c r="O77" s="61"/>
    </row>
    <row r="78" spans="3:15" ht="12.75">
      <c r="C78" s="61"/>
      <c r="D78" s="61"/>
      <c r="E78" s="61"/>
      <c r="F78" s="61"/>
      <c r="G78" s="61"/>
      <c r="H78" s="61"/>
      <c r="I78" s="61"/>
      <c r="J78" s="61"/>
      <c r="K78" s="61"/>
      <c r="L78" s="61"/>
      <c r="M78" s="61"/>
      <c r="N78" s="61"/>
      <c r="O78" s="61"/>
    </row>
    <row r="79" spans="3:15" ht="12.75">
      <c r="C79" s="61"/>
      <c r="D79" s="61"/>
      <c r="E79" s="61"/>
      <c r="F79" s="61"/>
      <c r="G79" s="61"/>
      <c r="H79" s="61"/>
      <c r="I79" s="61"/>
      <c r="J79" s="61"/>
      <c r="K79" s="61"/>
      <c r="L79" s="61"/>
      <c r="M79" s="61"/>
      <c r="N79" s="61"/>
      <c r="O79" s="61"/>
    </row>
    <row r="80" spans="3:15" ht="12.75">
      <c r="C80" s="61"/>
      <c r="D80" s="61"/>
      <c r="E80" s="61"/>
      <c r="F80" s="61"/>
      <c r="G80" s="61"/>
      <c r="H80" s="61"/>
      <c r="I80" s="61"/>
      <c r="J80" s="61"/>
      <c r="K80" s="61"/>
      <c r="L80" s="61"/>
      <c r="M80" s="61"/>
      <c r="N80" s="61"/>
      <c r="O80" s="61"/>
    </row>
    <row r="81" spans="3:15" ht="12.75">
      <c r="C81" s="61"/>
      <c r="D81" s="61"/>
      <c r="E81" s="61"/>
      <c r="F81" s="61"/>
      <c r="G81" s="61"/>
      <c r="H81" s="61"/>
      <c r="I81" s="61"/>
      <c r="J81" s="61"/>
      <c r="K81" s="61"/>
      <c r="L81" s="61"/>
      <c r="M81" s="61"/>
      <c r="N81" s="61"/>
      <c r="O81" s="61"/>
    </row>
    <row r="82" spans="3:15" ht="12.75">
      <c r="C82" s="61"/>
      <c r="D82" s="61"/>
      <c r="E82" s="61"/>
      <c r="F82" s="61"/>
      <c r="G82" s="61"/>
      <c r="H82" s="61"/>
      <c r="I82" s="61"/>
      <c r="J82" s="61"/>
      <c r="K82" s="61"/>
      <c r="L82" s="61"/>
      <c r="M82" s="61"/>
      <c r="N82" s="61"/>
      <c r="O82" s="61"/>
    </row>
    <row r="83" spans="3:15" ht="12.75">
      <c r="C83" s="61"/>
      <c r="D83" s="61"/>
      <c r="E83" s="61"/>
      <c r="F83" s="61"/>
      <c r="G83" s="61"/>
      <c r="H83" s="61"/>
      <c r="I83" s="61"/>
      <c r="J83" s="61"/>
      <c r="K83" s="61"/>
      <c r="L83" s="61"/>
      <c r="M83" s="61"/>
      <c r="N83" s="61"/>
      <c r="O83" s="61"/>
    </row>
    <row r="84" spans="3:15" ht="12.75">
      <c r="C84" s="61"/>
      <c r="D84" s="61"/>
      <c r="E84" s="61"/>
      <c r="F84" s="61"/>
      <c r="G84" s="61"/>
      <c r="H84" s="61"/>
      <c r="I84" s="61"/>
      <c r="J84" s="61"/>
      <c r="K84" s="61"/>
      <c r="L84" s="61"/>
      <c r="M84" s="61"/>
      <c r="N84" s="61"/>
      <c r="O84" s="61"/>
    </row>
    <row r="85" spans="3:15" ht="12.75">
      <c r="C85" s="61"/>
      <c r="D85" s="61"/>
      <c r="E85" s="61"/>
      <c r="F85" s="61"/>
      <c r="G85" s="61"/>
      <c r="H85" s="61"/>
      <c r="I85" s="61"/>
      <c r="J85" s="61"/>
      <c r="K85" s="61"/>
      <c r="L85" s="61"/>
      <c r="M85" s="61"/>
      <c r="N85" s="61"/>
      <c r="O85" s="61"/>
    </row>
    <row r="86" spans="3:15" ht="12.75">
      <c r="C86" s="61"/>
      <c r="D86" s="61"/>
      <c r="E86" s="61"/>
      <c r="F86" s="61"/>
      <c r="G86" s="61"/>
      <c r="H86" s="61"/>
      <c r="I86" s="61"/>
      <c r="J86" s="61"/>
      <c r="K86" s="61"/>
      <c r="L86" s="61"/>
      <c r="M86" s="61"/>
      <c r="N86" s="61"/>
      <c r="O86" s="61"/>
    </row>
    <row r="87" spans="3:15" ht="12.75">
      <c r="C87" s="61"/>
      <c r="D87" s="61"/>
      <c r="E87" s="61"/>
      <c r="F87" s="61"/>
      <c r="G87" s="61"/>
      <c r="H87" s="61"/>
      <c r="I87" s="61"/>
      <c r="J87" s="61"/>
      <c r="K87" s="61"/>
      <c r="L87" s="61"/>
      <c r="M87" s="61"/>
      <c r="N87" s="61"/>
      <c r="O87" s="61"/>
    </row>
    <row r="88" spans="3:15" ht="12.75">
      <c r="C88" s="61"/>
      <c r="D88" s="61"/>
      <c r="E88" s="61"/>
      <c r="F88" s="61"/>
      <c r="G88" s="61"/>
      <c r="H88" s="61"/>
      <c r="I88" s="61"/>
      <c r="J88" s="61"/>
      <c r="K88" s="61"/>
      <c r="L88" s="61"/>
      <c r="M88" s="61"/>
      <c r="N88" s="61"/>
      <c r="O88" s="61"/>
    </row>
    <row r="89" spans="3:15" ht="12.75">
      <c r="C89" s="61"/>
      <c r="D89" s="61"/>
      <c r="E89" s="61"/>
      <c r="F89" s="61"/>
      <c r="G89" s="61"/>
      <c r="H89" s="61"/>
      <c r="I89" s="61"/>
      <c r="J89" s="61"/>
      <c r="K89" s="61"/>
      <c r="L89" s="61"/>
      <c r="M89" s="61"/>
      <c r="N89" s="61"/>
      <c r="O89" s="61"/>
    </row>
    <row r="90" spans="3:15" ht="12.75">
      <c r="C90" s="61"/>
      <c r="D90" s="61"/>
      <c r="E90" s="61"/>
      <c r="F90" s="61"/>
      <c r="G90" s="61"/>
      <c r="H90" s="61"/>
      <c r="I90" s="61"/>
      <c r="J90" s="61"/>
      <c r="K90" s="61"/>
      <c r="L90" s="61"/>
      <c r="M90" s="61"/>
      <c r="N90" s="61"/>
      <c r="O90" s="61"/>
    </row>
    <row r="91" spans="3:15" ht="12.75">
      <c r="C91" s="61"/>
      <c r="D91" s="61"/>
      <c r="E91" s="61"/>
      <c r="F91" s="61"/>
      <c r="G91" s="61"/>
      <c r="H91" s="61"/>
      <c r="I91" s="61"/>
      <c r="J91" s="61"/>
      <c r="K91" s="61"/>
      <c r="L91" s="61"/>
      <c r="M91" s="61"/>
      <c r="N91" s="61"/>
      <c r="O91" s="61"/>
    </row>
    <row r="92" spans="3:15" ht="12.75">
      <c r="C92" s="61"/>
      <c r="D92" s="61"/>
      <c r="E92" s="61"/>
      <c r="F92" s="61"/>
      <c r="G92" s="61"/>
      <c r="H92" s="61"/>
      <c r="I92" s="61"/>
      <c r="J92" s="61"/>
      <c r="K92" s="61"/>
      <c r="L92" s="61"/>
      <c r="M92" s="61"/>
      <c r="N92" s="61"/>
      <c r="O92" s="61"/>
    </row>
    <row r="93" spans="3:15" ht="12.75">
      <c r="C93" s="61"/>
      <c r="D93" s="61"/>
      <c r="E93" s="61"/>
      <c r="F93" s="61"/>
      <c r="G93" s="61"/>
      <c r="H93" s="61"/>
      <c r="I93" s="61"/>
      <c r="J93" s="61"/>
      <c r="K93" s="61"/>
      <c r="L93" s="61"/>
      <c r="M93" s="61"/>
      <c r="N93" s="61"/>
      <c r="O93" s="61"/>
    </row>
    <row r="94" spans="3:15" ht="12.75">
      <c r="C94" s="61"/>
      <c r="D94" s="61"/>
      <c r="E94" s="61"/>
      <c r="F94" s="61"/>
      <c r="G94" s="61"/>
      <c r="H94" s="61"/>
      <c r="I94" s="61"/>
      <c r="J94" s="61"/>
      <c r="K94" s="61"/>
      <c r="L94" s="61"/>
      <c r="M94" s="61"/>
      <c r="N94" s="61"/>
      <c r="O94" s="61"/>
    </row>
    <row r="95" spans="3:15" ht="12.75">
      <c r="C95" s="61"/>
      <c r="D95" s="61"/>
      <c r="E95" s="61"/>
      <c r="F95" s="61"/>
      <c r="G95" s="61"/>
      <c r="H95" s="61"/>
      <c r="I95" s="61"/>
      <c r="J95" s="61"/>
      <c r="K95" s="61"/>
      <c r="L95" s="61"/>
      <c r="M95" s="61"/>
      <c r="N95" s="61"/>
      <c r="O95" s="61"/>
    </row>
    <row r="96" spans="3:15" ht="12.75">
      <c r="C96" s="61"/>
      <c r="D96" s="61"/>
      <c r="E96" s="61"/>
      <c r="F96" s="61"/>
      <c r="G96" s="61"/>
      <c r="H96" s="61"/>
      <c r="I96" s="61"/>
      <c r="J96" s="61"/>
      <c r="K96" s="61"/>
      <c r="L96" s="61"/>
      <c r="M96" s="61"/>
      <c r="N96" s="61"/>
      <c r="O96" s="61"/>
    </row>
    <row r="97" spans="3:15" ht="12.75">
      <c r="C97" s="61"/>
      <c r="D97" s="61"/>
      <c r="E97" s="61"/>
      <c r="F97" s="61"/>
      <c r="G97" s="61"/>
      <c r="H97" s="61"/>
      <c r="I97" s="61"/>
      <c r="J97" s="61"/>
      <c r="K97" s="61"/>
      <c r="L97" s="61"/>
      <c r="M97" s="61"/>
      <c r="N97" s="61"/>
      <c r="O97" s="61"/>
    </row>
    <row r="98" spans="3:15" ht="12.75">
      <c r="C98" s="61"/>
      <c r="D98" s="61"/>
      <c r="E98" s="61"/>
      <c r="F98" s="61"/>
      <c r="G98" s="61"/>
      <c r="H98" s="61"/>
      <c r="I98" s="61"/>
      <c r="J98" s="61"/>
      <c r="K98" s="61"/>
      <c r="L98" s="61"/>
      <c r="M98" s="61"/>
      <c r="N98" s="61"/>
      <c r="O98" s="61"/>
    </row>
    <row r="99" spans="3:15" ht="12.75">
      <c r="C99" s="61"/>
      <c r="D99" s="61"/>
      <c r="E99" s="61"/>
      <c r="F99" s="61"/>
      <c r="G99" s="61"/>
      <c r="H99" s="61"/>
      <c r="I99" s="61"/>
      <c r="J99" s="61"/>
      <c r="K99" s="61"/>
      <c r="L99" s="61"/>
      <c r="M99" s="61"/>
      <c r="N99" s="61"/>
      <c r="O99" s="61"/>
    </row>
    <row r="100" spans="3:15" ht="12.75">
      <c r="C100" s="61"/>
      <c r="D100" s="61"/>
      <c r="E100" s="61"/>
      <c r="F100" s="61"/>
      <c r="G100" s="61"/>
      <c r="H100" s="61"/>
      <c r="I100" s="61"/>
      <c r="J100" s="61"/>
      <c r="K100" s="61"/>
      <c r="L100" s="61"/>
      <c r="M100" s="61"/>
      <c r="N100" s="61"/>
      <c r="O100" s="61"/>
    </row>
    <row r="101" spans="3:15" ht="12.75">
      <c r="C101" s="61"/>
      <c r="D101" s="61"/>
      <c r="E101" s="61"/>
      <c r="F101" s="61"/>
      <c r="G101" s="61"/>
      <c r="H101" s="61"/>
      <c r="I101" s="61"/>
      <c r="J101" s="61"/>
      <c r="K101" s="61"/>
      <c r="L101" s="61"/>
      <c r="M101" s="61"/>
      <c r="N101" s="61"/>
      <c r="O101" s="61"/>
    </row>
    <row r="102" spans="3:15" ht="12.75">
      <c r="C102" s="61"/>
      <c r="D102" s="61"/>
      <c r="E102" s="61"/>
      <c r="F102" s="61"/>
      <c r="G102" s="61"/>
      <c r="H102" s="61"/>
      <c r="I102" s="61"/>
      <c r="J102" s="61"/>
      <c r="K102" s="61"/>
      <c r="L102" s="61"/>
      <c r="M102" s="61"/>
      <c r="N102" s="61"/>
      <c r="O102" s="61"/>
    </row>
    <row r="103" spans="3:15" ht="12.75">
      <c r="C103" s="61"/>
      <c r="D103" s="61"/>
      <c r="E103" s="61"/>
      <c r="F103" s="61"/>
      <c r="G103" s="61"/>
      <c r="H103" s="61"/>
      <c r="I103" s="61"/>
      <c r="J103" s="61"/>
      <c r="K103" s="61"/>
      <c r="L103" s="61"/>
      <c r="M103" s="61"/>
      <c r="N103" s="61"/>
      <c r="O103" s="61"/>
    </row>
    <row r="104" spans="3:15" ht="12.75">
      <c r="C104" s="61"/>
      <c r="D104" s="61"/>
      <c r="E104" s="61"/>
      <c r="F104" s="61"/>
      <c r="G104" s="61"/>
      <c r="H104" s="61"/>
      <c r="I104" s="61"/>
      <c r="J104" s="61"/>
      <c r="K104" s="61"/>
      <c r="L104" s="61"/>
      <c r="M104" s="61"/>
      <c r="N104" s="61"/>
      <c r="O104" s="61"/>
    </row>
    <row r="105" spans="3:15" ht="12.75">
      <c r="C105" s="61"/>
      <c r="D105" s="61"/>
      <c r="E105" s="61"/>
      <c r="F105" s="61"/>
      <c r="G105" s="61"/>
      <c r="H105" s="61"/>
      <c r="I105" s="61"/>
      <c r="J105" s="61"/>
      <c r="K105" s="61"/>
      <c r="L105" s="61"/>
      <c r="M105" s="61"/>
      <c r="N105" s="61"/>
      <c r="O105" s="61"/>
    </row>
    <row r="106" spans="3:15" ht="12.75">
      <c r="C106" s="61"/>
      <c r="D106" s="61"/>
      <c r="E106" s="61"/>
      <c r="F106" s="61"/>
      <c r="G106" s="61"/>
      <c r="H106" s="61"/>
      <c r="I106" s="61"/>
      <c r="J106" s="61"/>
      <c r="K106" s="61"/>
      <c r="L106" s="61"/>
      <c r="M106" s="61"/>
      <c r="N106" s="61"/>
      <c r="O106" s="61"/>
    </row>
    <row r="107" spans="3:15" ht="12.75">
      <c r="C107" s="61"/>
      <c r="D107" s="61"/>
      <c r="E107" s="61"/>
      <c r="F107" s="61"/>
      <c r="G107" s="61"/>
      <c r="H107" s="61"/>
      <c r="I107" s="61"/>
      <c r="J107" s="61"/>
      <c r="K107" s="61"/>
      <c r="L107" s="61"/>
      <c r="M107" s="61"/>
      <c r="N107" s="61"/>
      <c r="O107" s="61"/>
    </row>
    <row r="108" spans="3:15" ht="12.75">
      <c r="C108" s="61"/>
      <c r="D108" s="61"/>
      <c r="E108" s="61"/>
      <c r="F108" s="61"/>
      <c r="G108" s="61"/>
      <c r="H108" s="61"/>
      <c r="I108" s="61"/>
      <c r="J108" s="61"/>
      <c r="K108" s="61"/>
      <c r="L108" s="61"/>
      <c r="M108" s="61"/>
      <c r="N108" s="61"/>
      <c r="O108" s="61"/>
    </row>
    <row r="109" spans="3:15" ht="12.75">
      <c r="C109" s="61"/>
      <c r="D109" s="61"/>
      <c r="E109" s="61"/>
      <c r="F109" s="61"/>
      <c r="G109" s="61"/>
      <c r="H109" s="61"/>
      <c r="I109" s="61"/>
      <c r="J109" s="61"/>
      <c r="K109" s="61"/>
      <c r="L109" s="61"/>
      <c r="M109" s="61"/>
      <c r="N109" s="61"/>
      <c r="O109" s="61"/>
    </row>
    <row r="110" spans="3:15" ht="12.75">
      <c r="C110" s="61"/>
      <c r="D110" s="61"/>
      <c r="E110" s="61"/>
      <c r="F110" s="61"/>
      <c r="G110" s="61"/>
      <c r="H110" s="61"/>
      <c r="I110" s="61"/>
      <c r="J110" s="61"/>
      <c r="K110" s="61"/>
      <c r="L110" s="61"/>
      <c r="M110" s="61"/>
      <c r="N110" s="61"/>
      <c r="O110" s="61"/>
    </row>
    <row r="111" spans="3:15" ht="12.75">
      <c r="C111" s="61"/>
      <c r="D111" s="61"/>
      <c r="E111" s="61"/>
      <c r="F111" s="61"/>
      <c r="G111" s="61"/>
      <c r="H111" s="61"/>
      <c r="I111" s="61"/>
      <c r="J111" s="61"/>
      <c r="K111" s="61"/>
      <c r="L111" s="61"/>
      <c r="M111" s="61"/>
      <c r="N111" s="61"/>
      <c r="O111" s="61"/>
    </row>
    <row r="112" spans="3:15" ht="12.75">
      <c r="C112" s="61"/>
      <c r="D112" s="61"/>
      <c r="E112" s="61"/>
      <c r="F112" s="61"/>
      <c r="G112" s="61"/>
      <c r="H112" s="61"/>
      <c r="I112" s="61"/>
      <c r="J112" s="61"/>
      <c r="K112" s="61"/>
      <c r="L112" s="61"/>
      <c r="M112" s="61"/>
      <c r="N112" s="61"/>
      <c r="O112" s="61"/>
    </row>
    <row r="113" spans="3:15" ht="12.75">
      <c r="C113" s="61"/>
      <c r="D113" s="61"/>
      <c r="E113" s="61"/>
      <c r="F113" s="61"/>
      <c r="G113" s="61"/>
      <c r="H113" s="61"/>
      <c r="I113" s="61"/>
      <c r="J113" s="61"/>
      <c r="K113" s="61"/>
      <c r="L113" s="61"/>
      <c r="M113" s="61"/>
      <c r="N113" s="61"/>
      <c r="O113" s="61"/>
    </row>
    <row r="114" spans="3:15" ht="12.75">
      <c r="C114" s="61"/>
      <c r="D114" s="61"/>
      <c r="E114" s="61"/>
      <c r="F114" s="61"/>
      <c r="G114" s="61"/>
      <c r="H114" s="61"/>
      <c r="I114" s="61"/>
      <c r="J114" s="61"/>
      <c r="K114" s="61"/>
      <c r="L114" s="61"/>
      <c r="M114" s="61"/>
      <c r="N114" s="61"/>
      <c r="O114" s="61"/>
    </row>
    <row r="115" spans="3:15" ht="12.75">
      <c r="C115" s="61"/>
      <c r="D115" s="61"/>
      <c r="E115" s="61"/>
      <c r="F115" s="61"/>
      <c r="G115" s="61"/>
      <c r="H115" s="61"/>
      <c r="I115" s="61"/>
      <c r="J115" s="61"/>
      <c r="K115" s="61"/>
      <c r="L115" s="61"/>
      <c r="M115" s="61"/>
      <c r="N115" s="61"/>
      <c r="O115" s="61"/>
    </row>
    <row r="116" spans="3:15" ht="12.75">
      <c r="C116" s="61"/>
      <c r="D116" s="61"/>
      <c r="E116" s="61"/>
      <c r="F116" s="61"/>
      <c r="G116" s="61"/>
      <c r="H116" s="61"/>
      <c r="I116" s="61"/>
      <c r="J116" s="61"/>
      <c r="K116" s="61"/>
      <c r="L116" s="61"/>
      <c r="M116" s="61"/>
      <c r="N116" s="61"/>
      <c r="O116" s="61"/>
    </row>
    <row r="117" spans="3:15" ht="12.75">
      <c r="C117" s="61"/>
      <c r="D117" s="61"/>
      <c r="E117" s="61"/>
      <c r="F117" s="61"/>
      <c r="G117" s="61"/>
      <c r="H117" s="61"/>
      <c r="I117" s="61"/>
      <c r="J117" s="61"/>
      <c r="K117" s="61"/>
      <c r="L117" s="61"/>
      <c r="M117" s="61"/>
      <c r="N117" s="61"/>
      <c r="O117" s="61"/>
    </row>
    <row r="118" spans="3:15" ht="12.75">
      <c r="C118" s="61"/>
      <c r="D118" s="61"/>
      <c r="E118" s="61"/>
      <c r="F118" s="61"/>
      <c r="G118" s="61"/>
      <c r="H118" s="61"/>
      <c r="I118" s="61"/>
      <c r="J118" s="61"/>
      <c r="K118" s="61"/>
      <c r="L118" s="61"/>
      <c r="M118" s="61"/>
      <c r="N118" s="61"/>
      <c r="O118" s="61"/>
    </row>
    <row r="119" spans="3:15" ht="12.75">
      <c r="C119" s="61"/>
      <c r="D119" s="61"/>
      <c r="E119" s="61"/>
      <c r="F119" s="61"/>
      <c r="G119" s="61"/>
      <c r="H119" s="61"/>
      <c r="I119" s="61"/>
      <c r="J119" s="61"/>
      <c r="K119" s="61"/>
      <c r="L119" s="61"/>
      <c r="M119" s="61"/>
      <c r="N119" s="61"/>
      <c r="O119" s="61"/>
    </row>
    <row r="120" spans="3:15" ht="12.75">
      <c r="C120" s="61"/>
      <c r="D120" s="61"/>
      <c r="E120" s="61"/>
      <c r="F120" s="61"/>
      <c r="G120" s="61"/>
      <c r="H120" s="61"/>
      <c r="I120" s="61"/>
      <c r="J120" s="61"/>
      <c r="K120" s="61"/>
      <c r="L120" s="61"/>
      <c r="M120" s="61"/>
      <c r="N120" s="61"/>
      <c r="O120" s="61"/>
    </row>
    <row r="121" spans="3:15" ht="12.75">
      <c r="C121" s="61"/>
      <c r="D121" s="61"/>
      <c r="E121" s="61"/>
      <c r="F121" s="61"/>
      <c r="G121" s="61"/>
      <c r="H121" s="61"/>
      <c r="I121" s="61"/>
      <c r="J121" s="61"/>
      <c r="K121" s="61"/>
      <c r="L121" s="61"/>
      <c r="M121" s="61"/>
      <c r="N121" s="61"/>
      <c r="O121" s="61"/>
    </row>
    <row r="122" spans="3:15" ht="12.75">
      <c r="C122" s="61"/>
      <c r="D122" s="61"/>
      <c r="E122" s="61"/>
      <c r="F122" s="61"/>
      <c r="G122" s="61"/>
      <c r="H122" s="61"/>
      <c r="I122" s="61"/>
      <c r="J122" s="61"/>
      <c r="K122" s="61"/>
      <c r="L122" s="61"/>
      <c r="M122" s="61"/>
      <c r="N122" s="61"/>
      <c r="O122" s="61"/>
    </row>
    <row r="123" spans="3:15" ht="12.75">
      <c r="C123" s="61"/>
      <c r="D123" s="61"/>
      <c r="E123" s="61"/>
      <c r="F123" s="61"/>
      <c r="G123" s="61"/>
      <c r="H123" s="61"/>
      <c r="I123" s="61"/>
      <c r="J123" s="61"/>
      <c r="K123" s="61"/>
      <c r="L123" s="61"/>
      <c r="M123" s="61"/>
      <c r="N123" s="61"/>
      <c r="O123" s="61"/>
    </row>
    <row r="124" spans="3:15" ht="12.75">
      <c r="C124" s="61"/>
      <c r="D124" s="61"/>
      <c r="E124" s="61"/>
      <c r="F124" s="61"/>
      <c r="G124" s="61"/>
      <c r="H124" s="61"/>
      <c r="I124" s="61"/>
      <c r="J124" s="61"/>
      <c r="K124" s="61"/>
      <c r="L124" s="61"/>
      <c r="M124" s="61"/>
      <c r="N124" s="61"/>
      <c r="O124" s="61"/>
    </row>
    <row r="125" spans="3:15" ht="12.75">
      <c r="C125" s="61"/>
      <c r="D125" s="61"/>
      <c r="E125" s="61"/>
      <c r="F125" s="61"/>
      <c r="G125" s="61"/>
      <c r="H125" s="61"/>
      <c r="I125" s="61"/>
      <c r="J125" s="61"/>
      <c r="K125" s="61"/>
      <c r="L125" s="61"/>
      <c r="M125" s="61"/>
      <c r="N125" s="61"/>
      <c r="O125" s="61"/>
    </row>
    <row r="126" spans="3:15" ht="12.75">
      <c r="C126" s="61"/>
      <c r="D126" s="61"/>
      <c r="E126" s="61"/>
      <c r="F126" s="61"/>
      <c r="G126" s="61"/>
      <c r="H126" s="61"/>
      <c r="I126" s="61"/>
      <c r="J126" s="61"/>
      <c r="K126" s="61"/>
      <c r="L126" s="61"/>
      <c r="M126" s="61"/>
      <c r="N126" s="61"/>
      <c r="O126" s="61"/>
    </row>
    <row r="127" spans="3:15" ht="12.75">
      <c r="C127" s="61"/>
      <c r="D127" s="61"/>
      <c r="E127" s="61"/>
      <c r="F127" s="61"/>
      <c r="G127" s="61"/>
      <c r="H127" s="61"/>
      <c r="I127" s="61"/>
      <c r="J127" s="61"/>
      <c r="K127" s="61"/>
      <c r="L127" s="61"/>
      <c r="M127" s="61"/>
      <c r="N127" s="61"/>
      <c r="O127" s="61"/>
    </row>
    <row r="128" spans="3:15" ht="12.75">
      <c r="C128" s="61"/>
      <c r="D128" s="61"/>
      <c r="E128" s="61"/>
      <c r="F128" s="61"/>
      <c r="G128" s="61"/>
      <c r="H128" s="61"/>
      <c r="I128" s="61"/>
      <c r="J128" s="61"/>
      <c r="K128" s="61"/>
      <c r="L128" s="61"/>
      <c r="M128" s="61"/>
      <c r="N128" s="61"/>
      <c r="O128" s="61"/>
    </row>
    <row r="129" spans="3:15" ht="12.75">
      <c r="C129" s="61"/>
      <c r="D129" s="61"/>
      <c r="E129" s="61"/>
      <c r="F129" s="61"/>
      <c r="G129" s="61"/>
      <c r="H129" s="61"/>
      <c r="I129" s="61"/>
      <c r="J129" s="61"/>
      <c r="K129" s="61"/>
      <c r="L129" s="61"/>
      <c r="M129" s="61"/>
      <c r="N129" s="61"/>
      <c r="O129" s="61"/>
    </row>
    <row r="130" spans="3:15" ht="12.75">
      <c r="C130" s="61"/>
      <c r="D130" s="61"/>
      <c r="E130" s="61"/>
      <c r="F130" s="61"/>
      <c r="G130" s="61"/>
      <c r="H130" s="61"/>
      <c r="I130" s="61"/>
      <c r="J130" s="61"/>
      <c r="K130" s="61"/>
      <c r="L130" s="61"/>
      <c r="M130" s="61"/>
      <c r="N130" s="61"/>
      <c r="O130" s="61"/>
    </row>
    <row r="131" spans="3:15" ht="12.75">
      <c r="C131" s="61"/>
      <c r="D131" s="61"/>
      <c r="E131" s="61"/>
      <c r="F131" s="61"/>
      <c r="G131" s="61"/>
      <c r="H131" s="61"/>
      <c r="I131" s="61"/>
      <c r="J131" s="61"/>
      <c r="K131" s="61"/>
      <c r="L131" s="61"/>
      <c r="M131" s="61"/>
      <c r="N131" s="61"/>
      <c r="O131" s="61"/>
    </row>
    <row r="132" spans="3:15" ht="12.75">
      <c r="C132" s="61"/>
      <c r="D132" s="61"/>
      <c r="E132" s="61"/>
      <c r="F132" s="61"/>
      <c r="G132" s="61"/>
      <c r="H132" s="61"/>
      <c r="I132" s="61"/>
      <c r="J132" s="61"/>
      <c r="K132" s="61"/>
      <c r="L132" s="61"/>
      <c r="M132" s="61"/>
      <c r="N132" s="61"/>
      <c r="O132" s="61"/>
    </row>
    <row r="133" spans="3:15" ht="12.75">
      <c r="C133" s="61"/>
      <c r="D133" s="61"/>
      <c r="E133" s="61"/>
      <c r="F133" s="61"/>
      <c r="G133" s="61"/>
      <c r="H133" s="61"/>
      <c r="I133" s="61"/>
      <c r="J133" s="61"/>
      <c r="K133" s="61"/>
      <c r="L133" s="61"/>
      <c r="M133" s="61"/>
      <c r="N133" s="61"/>
      <c r="O133" s="61"/>
    </row>
    <row r="134" spans="3:15" ht="12.75">
      <c r="C134" s="61"/>
      <c r="D134" s="61"/>
      <c r="E134" s="61"/>
      <c r="F134" s="61"/>
      <c r="G134" s="61"/>
      <c r="H134" s="61"/>
      <c r="I134" s="61"/>
      <c r="J134" s="61"/>
      <c r="K134" s="61"/>
      <c r="L134" s="61"/>
      <c r="M134" s="61"/>
      <c r="N134" s="61"/>
      <c r="O134" s="61"/>
    </row>
    <row r="135" spans="3:15" ht="12.75">
      <c r="C135" s="61"/>
      <c r="D135" s="61"/>
      <c r="E135" s="61"/>
      <c r="F135" s="61"/>
      <c r="G135" s="61"/>
      <c r="H135" s="61"/>
      <c r="I135" s="61"/>
      <c r="J135" s="61"/>
      <c r="K135" s="61"/>
      <c r="L135" s="61"/>
      <c r="M135" s="61"/>
      <c r="N135" s="61"/>
      <c r="O135" s="61"/>
    </row>
    <row r="136" spans="3:15" ht="12.75">
      <c r="C136" s="61"/>
      <c r="D136" s="61"/>
      <c r="E136" s="61"/>
      <c r="F136" s="61"/>
      <c r="G136" s="61"/>
      <c r="H136" s="61"/>
      <c r="I136" s="61"/>
      <c r="J136" s="61"/>
      <c r="K136" s="61"/>
      <c r="L136" s="61"/>
      <c r="M136" s="61"/>
      <c r="N136" s="61"/>
      <c r="O136" s="61"/>
    </row>
    <row r="137" spans="3:15" ht="12.75">
      <c r="C137" s="61"/>
      <c r="D137" s="61"/>
      <c r="E137" s="61"/>
      <c r="F137" s="61"/>
      <c r="G137" s="61"/>
      <c r="H137" s="61"/>
      <c r="I137" s="61"/>
      <c r="J137" s="61"/>
      <c r="K137" s="61"/>
      <c r="L137" s="61"/>
      <c r="M137" s="61"/>
      <c r="N137" s="61"/>
      <c r="O137" s="61"/>
    </row>
    <row r="138" spans="3:15" ht="12.75">
      <c r="C138" s="61"/>
      <c r="D138" s="61"/>
      <c r="E138" s="61"/>
      <c r="F138" s="61"/>
      <c r="G138" s="61"/>
      <c r="H138" s="61"/>
      <c r="I138" s="61"/>
      <c r="J138" s="61"/>
      <c r="K138" s="61"/>
      <c r="L138" s="61"/>
      <c r="M138" s="61"/>
      <c r="N138" s="61"/>
      <c r="O138" s="61"/>
    </row>
    <row r="139" spans="3:15" ht="12.75">
      <c r="C139" s="61"/>
      <c r="D139" s="61"/>
      <c r="E139" s="61"/>
      <c r="F139" s="61"/>
      <c r="G139" s="61"/>
      <c r="H139" s="61"/>
      <c r="I139" s="61"/>
      <c r="J139" s="61"/>
      <c r="K139" s="61"/>
      <c r="L139" s="61"/>
      <c r="M139" s="61"/>
      <c r="N139" s="61"/>
      <c r="O139" s="61"/>
    </row>
    <row r="140" spans="3:15" ht="12.75">
      <c r="C140" s="61"/>
      <c r="D140" s="61"/>
      <c r="E140" s="61"/>
      <c r="F140" s="61"/>
      <c r="G140" s="61"/>
      <c r="H140" s="61"/>
      <c r="I140" s="61"/>
      <c r="J140" s="61"/>
      <c r="K140" s="61"/>
      <c r="L140" s="61"/>
      <c r="M140" s="61"/>
      <c r="N140" s="61"/>
      <c r="O140" s="61"/>
    </row>
    <row r="141" spans="3:15" ht="12.75">
      <c r="C141" s="61"/>
      <c r="D141" s="61"/>
      <c r="E141" s="61"/>
      <c r="F141" s="61"/>
      <c r="G141" s="61"/>
      <c r="H141" s="61"/>
      <c r="I141" s="61"/>
      <c r="J141" s="61"/>
      <c r="K141" s="61"/>
      <c r="L141" s="61"/>
      <c r="M141" s="61"/>
      <c r="N141" s="61"/>
      <c r="O141" s="61"/>
    </row>
    <row r="142" spans="3:15" ht="12.75">
      <c r="C142" s="61"/>
      <c r="D142" s="61"/>
      <c r="E142" s="61"/>
      <c r="F142" s="61"/>
      <c r="G142" s="61"/>
      <c r="H142" s="61"/>
      <c r="I142" s="61"/>
      <c r="J142" s="61"/>
      <c r="K142" s="61"/>
      <c r="L142" s="61"/>
      <c r="M142" s="61"/>
      <c r="N142" s="61"/>
      <c r="O142" s="61"/>
    </row>
    <row r="143" spans="3:15" ht="12.75">
      <c r="C143" s="61"/>
      <c r="D143" s="61"/>
      <c r="E143" s="61"/>
      <c r="F143" s="61"/>
      <c r="G143" s="61"/>
      <c r="H143" s="61"/>
      <c r="I143" s="61"/>
      <c r="J143" s="61"/>
      <c r="K143" s="61"/>
      <c r="L143" s="61"/>
      <c r="M143" s="61"/>
      <c r="N143" s="61"/>
      <c r="O143" s="61"/>
    </row>
    <row r="144" spans="3:15" ht="12.75">
      <c r="C144" s="61"/>
      <c r="D144" s="61"/>
      <c r="E144" s="61"/>
      <c r="F144" s="61"/>
      <c r="G144" s="61"/>
      <c r="H144" s="61"/>
      <c r="I144" s="61"/>
      <c r="J144" s="61"/>
      <c r="K144" s="61"/>
      <c r="L144" s="61"/>
      <c r="M144" s="61"/>
      <c r="N144" s="61"/>
      <c r="O144" s="61"/>
    </row>
    <row r="145" spans="3:15" ht="12.75">
      <c r="C145" s="61"/>
      <c r="D145" s="61"/>
      <c r="E145" s="61"/>
      <c r="F145" s="61"/>
      <c r="G145" s="61"/>
      <c r="H145" s="61"/>
      <c r="I145" s="61"/>
      <c r="J145" s="61"/>
      <c r="K145" s="61"/>
      <c r="L145" s="61"/>
      <c r="M145" s="61"/>
      <c r="N145" s="61"/>
      <c r="O145" s="61"/>
    </row>
    <row r="146" spans="3:15" ht="12.75">
      <c r="C146" s="61"/>
      <c r="D146" s="61"/>
      <c r="E146" s="61"/>
      <c r="F146" s="61"/>
      <c r="G146" s="61"/>
      <c r="H146" s="61"/>
      <c r="I146" s="61"/>
      <c r="J146" s="61"/>
      <c r="K146" s="61"/>
      <c r="L146" s="61"/>
      <c r="M146" s="61"/>
      <c r="N146" s="61"/>
      <c r="O146" s="61"/>
    </row>
    <row r="147" spans="3:15" ht="12.75">
      <c r="C147" s="61"/>
      <c r="D147" s="61"/>
      <c r="E147" s="61"/>
      <c r="F147" s="61"/>
      <c r="G147" s="61"/>
      <c r="H147" s="61"/>
      <c r="I147" s="61"/>
      <c r="J147" s="61"/>
      <c r="K147" s="61"/>
      <c r="L147" s="61"/>
      <c r="M147" s="61"/>
      <c r="N147" s="61"/>
      <c r="O147" s="61"/>
    </row>
    <row r="148" spans="3:15" ht="12.75">
      <c r="C148" s="61"/>
      <c r="D148" s="61"/>
      <c r="E148" s="61"/>
      <c r="F148" s="61"/>
      <c r="G148" s="61"/>
      <c r="H148" s="61"/>
      <c r="I148" s="61"/>
      <c r="J148" s="61"/>
      <c r="K148" s="61"/>
      <c r="L148" s="61"/>
      <c r="M148" s="61"/>
      <c r="N148" s="61"/>
      <c r="O148" s="61"/>
    </row>
    <row r="149" spans="3:15" ht="12.75">
      <c r="C149" s="61"/>
      <c r="D149" s="61"/>
      <c r="E149" s="61"/>
      <c r="F149" s="61"/>
      <c r="G149" s="61"/>
      <c r="H149" s="61"/>
      <c r="I149" s="61"/>
      <c r="J149" s="61"/>
      <c r="K149" s="61"/>
      <c r="L149" s="61"/>
      <c r="M149" s="61"/>
      <c r="N149" s="61"/>
      <c r="O149" s="61"/>
    </row>
    <row r="150" spans="3:15" ht="12.75">
      <c r="C150" s="61"/>
      <c r="D150" s="61"/>
      <c r="E150" s="61"/>
      <c r="F150" s="61"/>
      <c r="G150" s="61"/>
      <c r="H150" s="61"/>
      <c r="I150" s="61"/>
      <c r="J150" s="61"/>
      <c r="K150" s="61"/>
      <c r="L150" s="61"/>
      <c r="M150" s="61"/>
      <c r="N150" s="61"/>
      <c r="O150" s="61"/>
    </row>
    <row r="151" spans="3:15" ht="12.75">
      <c r="C151" s="61"/>
      <c r="D151" s="61"/>
      <c r="E151" s="61"/>
      <c r="F151" s="61"/>
      <c r="G151" s="61"/>
      <c r="H151" s="61"/>
      <c r="I151" s="61"/>
      <c r="J151" s="61"/>
      <c r="K151" s="61"/>
      <c r="L151" s="61"/>
      <c r="M151" s="61"/>
      <c r="N151" s="61"/>
      <c r="O151" s="61"/>
    </row>
    <row r="152" spans="3:15" ht="12.75">
      <c r="C152" s="61"/>
      <c r="D152" s="61"/>
      <c r="E152" s="61"/>
      <c r="F152" s="61"/>
      <c r="G152" s="61"/>
      <c r="H152" s="61"/>
      <c r="I152" s="61"/>
      <c r="J152" s="61"/>
      <c r="K152" s="61"/>
      <c r="L152" s="61"/>
      <c r="M152" s="61"/>
      <c r="N152" s="61"/>
      <c r="O152" s="61"/>
    </row>
    <row r="153" spans="3:15" ht="12.75">
      <c r="C153" s="61"/>
      <c r="D153" s="61"/>
      <c r="E153" s="61"/>
      <c r="F153" s="61"/>
      <c r="G153" s="61"/>
      <c r="H153" s="61"/>
      <c r="I153" s="61"/>
      <c r="J153" s="61"/>
      <c r="K153" s="61"/>
      <c r="L153" s="61"/>
      <c r="M153" s="61"/>
      <c r="N153" s="61"/>
      <c r="O153" s="61"/>
    </row>
    <row r="154" spans="3:15" ht="12.75">
      <c r="C154" s="61"/>
      <c r="D154" s="61"/>
      <c r="E154" s="61"/>
      <c r="F154" s="61"/>
      <c r="G154" s="61"/>
      <c r="H154" s="61"/>
      <c r="I154" s="61"/>
      <c r="J154" s="61"/>
      <c r="K154" s="61"/>
      <c r="L154" s="61"/>
      <c r="M154" s="61"/>
      <c r="N154" s="61"/>
      <c r="O154" s="61"/>
    </row>
    <row r="155" spans="3:15" ht="12.75">
      <c r="C155" s="61"/>
      <c r="D155" s="61"/>
      <c r="E155" s="61"/>
      <c r="F155" s="61"/>
      <c r="G155" s="61"/>
      <c r="H155" s="61"/>
      <c r="I155" s="61"/>
      <c r="J155" s="61"/>
      <c r="K155" s="61"/>
      <c r="L155" s="61"/>
      <c r="M155" s="61"/>
      <c r="N155" s="61"/>
      <c r="O155" s="61"/>
    </row>
    <row r="156" spans="3:15" ht="12.75">
      <c r="C156" s="61"/>
      <c r="D156" s="61"/>
      <c r="E156" s="61"/>
      <c r="F156" s="61"/>
      <c r="G156" s="61"/>
      <c r="H156" s="61"/>
      <c r="I156" s="61"/>
      <c r="J156" s="61"/>
      <c r="K156" s="61"/>
      <c r="L156" s="61"/>
      <c r="M156" s="61"/>
      <c r="N156" s="61"/>
      <c r="O156" s="61"/>
    </row>
  </sheetData>
  <sheetProtection sheet="1" formatCells="0" formatColumns="0" formatRows="0" insertColumns="0"/>
  <mergeCells count="23">
    <mergeCell ref="C4:O4"/>
    <mergeCell ref="C6:O6"/>
    <mergeCell ref="C8:O8"/>
    <mergeCell ref="C9:O9"/>
    <mergeCell ref="C18:O18"/>
    <mergeCell ref="C10:O10"/>
    <mergeCell ref="C17:O17"/>
    <mergeCell ref="C15:O15"/>
    <mergeCell ref="C16:O16"/>
    <mergeCell ref="C28:O28"/>
    <mergeCell ref="C23:O23"/>
    <mergeCell ref="C24:O24"/>
    <mergeCell ref="C25:O25"/>
    <mergeCell ref="C21:O21"/>
    <mergeCell ref="C22:O22"/>
    <mergeCell ref="C27:O27"/>
    <mergeCell ref="C20:O20"/>
    <mergeCell ref="C11:O11"/>
    <mergeCell ref="C13:O13"/>
    <mergeCell ref="C19:O19"/>
    <mergeCell ref="C14:O14"/>
    <mergeCell ref="C26:O26"/>
    <mergeCell ref="C12:O12"/>
  </mergeCells>
  <conditionalFormatting sqref="Z14:Z15">
    <cfRule type="cellIs" priority="1" dxfId="1" operator="lessThan" stopIfTrue="1">
      <formula>Z6+Z7+Z8+Z9+Z10+Z12+Z13</formula>
    </cfRule>
  </conditionalFormatting>
  <conditionalFormatting sqref="H14">
    <cfRule type="cellIs" priority="2" dxfId="5" operator="lessThan" stopIfTrue="1">
      <formula>H6+H5+H12+H12</formula>
    </cfRule>
    <cfRule type="cellIs" priority="3" dxfId="5" operator="lessThan" stopIfTrue="1">
      <formula>#REF!</formula>
    </cfRule>
  </conditionalFormatting>
  <conditionalFormatting sqref="G17 I17 K17 M17 O17 Q17 S17 U17 W17 Y17 AA17 AC17 AI17 AK17">
    <cfRule type="cellIs" priority="6" dxfId="1" operator="lessThan" stopIfTrue="1">
      <formula>G18</formula>
    </cfRule>
  </conditionalFormatting>
  <conditionalFormatting sqref="G19 I19 K19 M19 O19 Q19 S19 U19 W19 Y19 AA19 AC19 AI19 AK19 AE19 AG19">
    <cfRule type="cellIs" priority="7" dxfId="1" operator="lessThan" stopIfTrue="1">
      <formula>G9+G10+G11+G12+G13+G17+#REF!-0.1</formula>
    </cfRule>
  </conditionalFormatting>
  <conditionalFormatting sqref="Z16">
    <cfRule type="cellIs" priority="131" dxfId="1" operator="lessThan" stopIfTrue="1">
      <formula>Z7+Z8+Z9+Z10+Z11+Z13+Z14</formula>
    </cfRule>
  </conditionalFormatting>
  <conditionalFormatting sqref="J14 L14 N14 P14:P15 R14:R15 T14:T15 V14:V15 X14:X15 AB14:AB15 AD14:AH15 AJ14:AJ15 AL14:AL15">
    <cfRule type="cellIs" priority="136" dxfId="5" operator="lessThan" stopIfTrue="1">
      <formula>J6+J5+J12+J12</formula>
    </cfRule>
    <cfRule type="cellIs" priority="137" dxfId="5" operator="lessThan" stopIfTrue="1">
      <formula>J17/1000</formula>
    </cfRule>
  </conditionalFormatting>
  <conditionalFormatting sqref="P16 R16 T16 V16 X16 AB16 AD16:AH16 AJ16 AL16">
    <cfRule type="cellIs" priority="138" dxfId="5" operator="lessThan" stopIfTrue="1">
      <formula>P7+P6+P13+P13</formula>
    </cfRule>
    <cfRule type="cellIs" priority="139" dxfId="5" operator="lessThan" stopIfTrue="1">
      <formula>P18/1000</formula>
    </cfRule>
  </conditionalFormatting>
  <printOptions/>
  <pageMargins left="0.908333333333333" right="0.7" top="0.75" bottom="0.75" header="0.3" footer="0.3"/>
  <pageSetup fitToHeight="0" fitToWidth="1" horizontalDpi="600" verticalDpi="600" orientation="landscape" paperSize="9" scale="94" r:id="rId1"/>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L92"/>
  <sheetViews>
    <sheetView showGridLines="0" zoomScaleSheetLayoutView="81" zoomScalePageLayoutView="80" workbookViewId="0" topLeftCell="A1">
      <selection activeCell="A1" sqref="A1:B1"/>
    </sheetView>
  </sheetViews>
  <sheetFormatPr defaultColWidth="9.140625" defaultRowHeight="12.75"/>
  <cols>
    <col min="1" max="1" width="10.421875" style="16" customWidth="1"/>
    <col min="2" max="2" width="19.28125" style="16" customWidth="1"/>
    <col min="3" max="3" width="13.00390625" style="16" customWidth="1"/>
    <col min="4" max="4" width="16.8515625" style="16" customWidth="1"/>
    <col min="5" max="5" width="6.7109375" style="16" customWidth="1"/>
    <col min="6" max="6" width="7.8515625" style="16" customWidth="1"/>
    <col min="7" max="7" width="8.00390625" style="16" customWidth="1"/>
    <col min="8" max="8" width="7.57421875" style="16" customWidth="1"/>
    <col min="9" max="9" width="24.57421875" style="16" customWidth="1"/>
    <col min="10" max="10" width="19.57421875" style="16" customWidth="1"/>
    <col min="11" max="11" width="11.28125" style="16" customWidth="1"/>
    <col min="12" max="12" width="9.140625" style="358" customWidth="1"/>
    <col min="13" max="16384" width="9.140625" style="16" customWidth="1"/>
  </cols>
  <sheetData>
    <row r="1" spans="1:10" ht="15.75">
      <c r="A1" s="876" t="s">
        <v>113</v>
      </c>
      <c r="B1" s="876"/>
      <c r="C1" s="17"/>
      <c r="D1" s="17"/>
      <c r="E1" s="17"/>
      <c r="F1" s="17"/>
      <c r="G1" s="17"/>
      <c r="H1" s="17"/>
      <c r="I1" s="17"/>
      <c r="J1" s="17"/>
    </row>
    <row r="2" spans="1:10" ht="12" customHeight="1">
      <c r="A2" s="25"/>
      <c r="B2" s="24"/>
      <c r="C2" s="25"/>
      <c r="D2" s="24"/>
      <c r="E2" s="25"/>
      <c r="F2" s="24"/>
      <c r="G2" s="25"/>
      <c r="H2" s="24"/>
      <c r="I2" s="25"/>
      <c r="J2" s="24"/>
    </row>
    <row r="3" spans="1:10" ht="18">
      <c r="A3" s="877" t="s">
        <v>131</v>
      </c>
      <c r="B3" s="877"/>
      <c r="C3" s="877"/>
      <c r="D3" s="877"/>
      <c r="E3" s="877"/>
      <c r="F3" s="877"/>
      <c r="G3" s="877"/>
      <c r="H3" s="877"/>
      <c r="I3" s="877"/>
      <c r="J3" s="877"/>
    </row>
    <row r="4" ht="15">
      <c r="B4" s="19"/>
    </row>
    <row r="5" spans="1:12" ht="15.75">
      <c r="A5" s="863" t="s">
        <v>21</v>
      </c>
      <c r="B5" s="863"/>
      <c r="C5" s="863"/>
      <c r="D5" s="863"/>
      <c r="E5" s="863"/>
      <c r="F5" s="863"/>
      <c r="G5" s="863"/>
      <c r="H5" s="863"/>
      <c r="I5" s="863"/>
      <c r="J5" s="863"/>
      <c r="L5" s="70"/>
    </row>
    <row r="6" spans="1:12" ht="9.75" customHeight="1">
      <c r="A6" s="20"/>
      <c r="B6" s="21"/>
      <c r="C6" s="7"/>
      <c r="E6" s="7"/>
      <c r="F6" s="22"/>
      <c r="G6" s="22"/>
      <c r="H6" s="22"/>
      <c r="I6" s="22"/>
      <c r="L6" s="70"/>
    </row>
    <row r="7" spans="1:10" ht="51" customHeight="1">
      <c r="A7" s="853" t="s">
        <v>362</v>
      </c>
      <c r="B7" s="854"/>
      <c r="C7" s="854"/>
      <c r="D7" s="854"/>
      <c r="E7" s="854"/>
      <c r="F7" s="854"/>
      <c r="G7" s="854"/>
      <c r="H7" s="854"/>
      <c r="I7" s="854"/>
      <c r="J7" s="854"/>
    </row>
    <row r="8" spans="1:10" ht="2.25" customHeight="1">
      <c r="A8" s="828"/>
      <c r="B8" s="829"/>
      <c r="C8" s="87"/>
      <c r="D8" s="18"/>
      <c r="E8" s="87"/>
      <c r="F8" s="17"/>
      <c r="G8" s="17"/>
      <c r="H8" s="17"/>
      <c r="I8" s="17"/>
      <c r="J8" s="18"/>
    </row>
    <row r="9" spans="1:10" ht="52.5" customHeight="1">
      <c r="A9" s="853" t="s">
        <v>139</v>
      </c>
      <c r="B9" s="854"/>
      <c r="C9" s="854"/>
      <c r="D9" s="854"/>
      <c r="E9" s="854"/>
      <c r="F9" s="854"/>
      <c r="G9" s="854"/>
      <c r="H9" s="854"/>
      <c r="I9" s="854"/>
      <c r="J9" s="854"/>
    </row>
    <row r="10" spans="1:10" ht="2.25" customHeight="1">
      <c r="A10" s="23"/>
      <c r="B10" s="23"/>
      <c r="C10" s="23"/>
      <c r="D10" s="23"/>
      <c r="E10" s="23"/>
      <c r="F10" s="23"/>
      <c r="G10" s="23"/>
      <c r="H10" s="23"/>
      <c r="I10" s="23"/>
      <c r="J10" s="23"/>
    </row>
    <row r="11" spans="1:10" ht="38.25" customHeight="1">
      <c r="A11" s="854" t="s">
        <v>363</v>
      </c>
      <c r="B11" s="856"/>
      <c r="C11" s="856"/>
      <c r="D11" s="856"/>
      <c r="E11" s="856"/>
      <c r="F11" s="856"/>
      <c r="G11" s="856"/>
      <c r="H11" s="856"/>
      <c r="I11" s="856"/>
      <c r="J11" s="856"/>
    </row>
    <row r="12" spans="1:10" ht="3.75" customHeight="1">
      <c r="A12" s="23"/>
      <c r="B12" s="23"/>
      <c r="C12" s="23"/>
      <c r="D12" s="23"/>
      <c r="E12" s="23"/>
      <c r="F12" s="23"/>
      <c r="G12" s="23"/>
      <c r="H12" s="23"/>
      <c r="I12" s="23"/>
      <c r="J12" s="23"/>
    </row>
    <row r="13" spans="1:10" ht="27" customHeight="1">
      <c r="A13" s="853" t="s">
        <v>132</v>
      </c>
      <c r="B13" s="854"/>
      <c r="C13" s="854"/>
      <c r="D13" s="854"/>
      <c r="E13" s="854"/>
      <c r="F13" s="854"/>
      <c r="G13" s="854"/>
      <c r="H13" s="854"/>
      <c r="I13" s="854"/>
      <c r="J13" s="854"/>
    </row>
    <row r="14" spans="1:10" ht="2.25" customHeight="1">
      <c r="A14" s="23"/>
      <c r="B14" s="23"/>
      <c r="C14" s="23"/>
      <c r="D14" s="23"/>
      <c r="E14" s="23"/>
      <c r="F14" s="23"/>
      <c r="G14" s="23"/>
      <c r="H14" s="23"/>
      <c r="I14" s="23"/>
      <c r="J14" s="23"/>
    </row>
    <row r="15" spans="1:10" ht="24.75" customHeight="1">
      <c r="A15" s="874" t="s">
        <v>340</v>
      </c>
      <c r="B15" s="875"/>
      <c r="C15" s="875"/>
      <c r="D15" s="875"/>
      <c r="E15" s="875"/>
      <c r="F15" s="875"/>
      <c r="G15" s="875"/>
      <c r="H15" s="875"/>
      <c r="I15" s="875"/>
      <c r="J15" s="875"/>
    </row>
    <row r="16" spans="1:10" ht="2.25" customHeight="1">
      <c r="A16" s="828"/>
      <c r="B16" s="829"/>
      <c r="C16" s="87"/>
      <c r="D16" s="18"/>
      <c r="E16" s="87"/>
      <c r="F16" s="17"/>
      <c r="G16" s="17"/>
      <c r="H16" s="17"/>
      <c r="I16" s="17"/>
      <c r="J16" s="18"/>
    </row>
    <row r="17" spans="1:10" ht="30" customHeight="1">
      <c r="A17" s="853" t="s">
        <v>133</v>
      </c>
      <c r="B17" s="854"/>
      <c r="C17" s="854"/>
      <c r="D17" s="854"/>
      <c r="E17" s="854"/>
      <c r="F17" s="854"/>
      <c r="G17" s="854"/>
      <c r="H17" s="854"/>
      <c r="I17" s="854"/>
      <c r="J17" s="854"/>
    </row>
    <row r="18" spans="1:10" ht="15.75" customHeight="1">
      <c r="A18" s="496" t="s">
        <v>134</v>
      </c>
      <c r="B18" s="24"/>
      <c r="C18" s="214"/>
      <c r="D18" s="18"/>
      <c r="E18" s="214"/>
      <c r="F18" s="17"/>
      <c r="G18" s="17"/>
      <c r="H18" s="17"/>
      <c r="I18" s="17"/>
      <c r="J18" s="18"/>
    </row>
    <row r="19" spans="1:10" ht="15.75" customHeight="1">
      <c r="A19" s="496" t="s">
        <v>135</v>
      </c>
      <c r="B19" s="24"/>
      <c r="C19" s="214"/>
      <c r="D19" s="18"/>
      <c r="E19" s="214"/>
      <c r="F19" s="17"/>
      <c r="G19" s="17"/>
      <c r="H19" s="17"/>
      <c r="I19" s="17"/>
      <c r="J19" s="18"/>
    </row>
    <row r="20" spans="1:10" ht="15.75" customHeight="1">
      <c r="A20" s="496" t="s">
        <v>136</v>
      </c>
      <c r="B20" s="24"/>
      <c r="C20" s="497"/>
      <c r="D20" s="497"/>
      <c r="E20" s="497"/>
      <c r="F20" s="497"/>
      <c r="G20" s="497"/>
      <c r="H20" s="497"/>
      <c r="I20" s="497"/>
      <c r="J20" s="497"/>
    </row>
    <row r="21" spans="1:10" ht="6.75" customHeight="1">
      <c r="A21" s="495"/>
      <c r="B21" s="24"/>
      <c r="C21" s="497"/>
      <c r="D21" s="497"/>
      <c r="E21" s="497"/>
      <c r="F21" s="497"/>
      <c r="G21" s="497"/>
      <c r="H21" s="497"/>
      <c r="I21" s="497"/>
      <c r="J21" s="497"/>
    </row>
    <row r="22" spans="1:10" ht="18" customHeight="1">
      <c r="A22" s="853" t="s">
        <v>137</v>
      </c>
      <c r="B22" s="854"/>
      <c r="C22" s="854"/>
      <c r="D22" s="854"/>
      <c r="E22" s="854"/>
      <c r="F22" s="854"/>
      <c r="G22" s="854"/>
      <c r="H22" s="854"/>
      <c r="I22" s="854"/>
      <c r="J22" s="854"/>
    </row>
    <row r="23" spans="1:10" ht="12.75" customHeight="1" hidden="1">
      <c r="A23" s="854"/>
      <c r="B23" s="854"/>
      <c r="C23" s="854"/>
      <c r="D23" s="854"/>
      <c r="E23" s="854"/>
      <c r="F23" s="854"/>
      <c r="G23" s="854"/>
      <c r="H23" s="854"/>
      <c r="I23" s="854"/>
      <c r="J23" s="854"/>
    </row>
    <row r="24" spans="1:10" ht="15.75" customHeight="1">
      <c r="A24" s="498" t="s">
        <v>138</v>
      </c>
      <c r="B24" s="24"/>
      <c r="C24" s="25"/>
      <c r="D24" s="24"/>
      <c r="E24" s="25"/>
      <c r="F24" s="24"/>
      <c r="G24" s="25"/>
      <c r="H24" s="24"/>
      <c r="I24" s="25"/>
      <c r="J24" s="24"/>
    </row>
    <row r="25" spans="1:10" ht="15.75" customHeight="1">
      <c r="A25" s="498" t="s">
        <v>140</v>
      </c>
      <c r="B25" s="24"/>
      <c r="C25" s="25"/>
      <c r="D25" s="24"/>
      <c r="E25" s="25"/>
      <c r="F25" s="24"/>
      <c r="G25" s="25"/>
      <c r="H25" s="24"/>
      <c r="I25" s="25"/>
      <c r="J25" s="24"/>
    </row>
    <row r="26" spans="1:10" ht="15.75" customHeight="1">
      <c r="A26" s="498" t="s">
        <v>358</v>
      </c>
      <c r="B26" s="24"/>
      <c r="C26" s="25"/>
      <c r="D26" s="24"/>
      <c r="E26" s="25"/>
      <c r="F26" s="24"/>
      <c r="G26" s="25"/>
      <c r="H26" s="24"/>
      <c r="I26" s="25"/>
      <c r="J26" s="24"/>
    </row>
    <row r="27" spans="1:10" ht="15.75" customHeight="1">
      <c r="A27" s="498" t="s">
        <v>320</v>
      </c>
      <c r="B27" s="24"/>
      <c r="C27" s="25"/>
      <c r="D27" s="24"/>
      <c r="E27" s="25"/>
      <c r="F27" s="24"/>
      <c r="G27" s="25"/>
      <c r="H27" s="24"/>
      <c r="I27" s="25"/>
      <c r="J27" s="24"/>
    </row>
    <row r="28" spans="1:12" ht="4.5" customHeight="1">
      <c r="A28" s="827"/>
      <c r="B28" s="827"/>
      <c r="C28" s="827"/>
      <c r="D28" s="827"/>
      <c r="E28" s="827"/>
      <c r="F28" s="827"/>
      <c r="G28" s="827"/>
      <c r="H28" s="827"/>
      <c r="I28" s="827"/>
      <c r="J28" s="827"/>
      <c r="L28" s="70"/>
    </row>
    <row r="29" spans="1:12" s="1" customFormat="1" ht="1.5" customHeight="1">
      <c r="A29" s="870"/>
      <c r="B29" s="870"/>
      <c r="C29" s="870"/>
      <c r="D29" s="870"/>
      <c r="E29" s="870"/>
      <c r="F29" s="870"/>
      <c r="G29" s="870"/>
      <c r="H29" s="870"/>
      <c r="I29" s="870"/>
      <c r="J29" s="870"/>
      <c r="L29" s="360"/>
    </row>
    <row r="30" spans="1:10" ht="44.25" customHeight="1">
      <c r="A30" s="871" t="s">
        <v>141</v>
      </c>
      <c r="B30" s="871"/>
      <c r="C30" s="871"/>
      <c r="D30" s="871"/>
      <c r="E30" s="871"/>
      <c r="F30" s="871"/>
      <c r="G30" s="871"/>
      <c r="H30" s="871"/>
      <c r="I30" s="871"/>
      <c r="J30" s="871"/>
    </row>
    <row r="31" spans="1:10" ht="12.75">
      <c r="A31" s="826"/>
      <c r="B31" s="826"/>
      <c r="C31" s="826"/>
      <c r="D31" s="826"/>
      <c r="E31" s="826"/>
      <c r="F31" s="826"/>
      <c r="G31" s="826"/>
      <c r="H31" s="826"/>
      <c r="I31" s="826"/>
      <c r="J31" s="826"/>
    </row>
    <row r="32" spans="1:10" ht="12.75">
      <c r="A32" s="872" t="s">
        <v>341</v>
      </c>
      <c r="B32" s="872"/>
      <c r="C32" s="872"/>
      <c r="D32" s="872"/>
      <c r="E32" s="872"/>
      <c r="F32" s="872"/>
      <c r="G32" s="872"/>
      <c r="H32" s="872"/>
      <c r="I32" s="872"/>
      <c r="J32" s="872"/>
    </row>
    <row r="33" spans="1:10" ht="12.75">
      <c r="A33" s="865" t="s">
        <v>342</v>
      </c>
      <c r="B33" s="873"/>
      <c r="C33" s="873"/>
      <c r="D33" s="873"/>
      <c r="E33" s="873"/>
      <c r="F33" s="873"/>
      <c r="G33" s="873"/>
      <c r="H33" s="873"/>
      <c r="I33" s="873"/>
      <c r="J33" s="873"/>
    </row>
    <row r="34" spans="1:10" ht="7.5" customHeight="1">
      <c r="A34" s="26"/>
      <c r="B34" s="27"/>
      <c r="C34" s="27"/>
      <c r="D34" s="27"/>
      <c r="E34" s="27"/>
      <c r="F34" s="27"/>
      <c r="G34" s="27"/>
      <c r="H34" s="27"/>
      <c r="I34" s="27"/>
      <c r="J34" s="27"/>
    </row>
    <row r="35" spans="1:10" ht="17.25" customHeight="1">
      <c r="A35" s="863" t="s">
        <v>142</v>
      </c>
      <c r="B35" s="863"/>
      <c r="C35" s="863"/>
      <c r="D35" s="863"/>
      <c r="E35" s="863"/>
      <c r="F35" s="863"/>
      <c r="G35" s="863"/>
      <c r="H35" s="863"/>
      <c r="I35" s="863"/>
      <c r="J35" s="863"/>
    </row>
    <row r="36" spans="1:10" ht="6" customHeight="1">
      <c r="A36" s="28"/>
      <c r="B36" s="29"/>
      <c r="C36" s="28"/>
      <c r="D36" s="29"/>
      <c r="E36" s="28"/>
      <c r="F36" s="29"/>
      <c r="G36" s="28"/>
      <c r="H36" s="29"/>
      <c r="I36" s="28"/>
      <c r="J36" s="29"/>
    </row>
    <row r="37" spans="1:10" ht="6.75" customHeight="1">
      <c r="A37" s="30"/>
      <c r="B37" s="31"/>
      <c r="C37" s="33"/>
      <c r="D37" s="31"/>
      <c r="E37" s="33"/>
      <c r="F37" s="31"/>
      <c r="G37" s="33"/>
      <c r="H37" s="31"/>
      <c r="I37" s="33"/>
      <c r="J37" s="31"/>
    </row>
    <row r="38" spans="1:10" ht="15.75" customHeight="1">
      <c r="A38" s="500" t="s">
        <v>22</v>
      </c>
      <c r="B38" s="856" t="s">
        <v>143</v>
      </c>
      <c r="C38" s="856"/>
      <c r="D38" s="856"/>
      <c r="E38" s="856"/>
      <c r="F38" s="856"/>
      <c r="G38" s="856"/>
      <c r="H38" s="856"/>
      <c r="I38" s="856"/>
      <c r="J38" s="856"/>
    </row>
    <row r="39" spans="1:10" ht="26.25" customHeight="1">
      <c r="A39" s="500" t="s">
        <v>22</v>
      </c>
      <c r="B39" s="866" t="s">
        <v>144</v>
      </c>
      <c r="C39" s="866"/>
      <c r="D39" s="866"/>
      <c r="E39" s="866"/>
      <c r="F39" s="866"/>
      <c r="G39" s="866"/>
      <c r="H39" s="866"/>
      <c r="I39" s="866"/>
      <c r="J39" s="866"/>
    </row>
    <row r="40" spans="1:12" s="18" customFormat="1" ht="71.25" customHeight="1">
      <c r="A40" s="230" t="s">
        <v>22</v>
      </c>
      <c r="B40" s="866" t="s">
        <v>145</v>
      </c>
      <c r="C40" s="866"/>
      <c r="D40" s="866"/>
      <c r="E40" s="866"/>
      <c r="F40" s="866"/>
      <c r="G40" s="866"/>
      <c r="H40" s="866"/>
      <c r="I40" s="866"/>
      <c r="J40" s="866"/>
      <c r="L40" s="359"/>
    </row>
    <row r="41" spans="1:10" ht="39" customHeight="1">
      <c r="A41" s="501" t="s">
        <v>22</v>
      </c>
      <c r="B41" s="849" t="s">
        <v>355</v>
      </c>
      <c r="C41" s="866"/>
      <c r="D41" s="866"/>
      <c r="E41" s="866"/>
      <c r="F41" s="866"/>
      <c r="G41" s="866"/>
      <c r="H41" s="866"/>
      <c r="I41" s="866"/>
      <c r="J41" s="866"/>
    </row>
    <row r="42" spans="1:12" s="1" customFormat="1" ht="32.25" customHeight="1">
      <c r="A42" s="229" t="s">
        <v>22</v>
      </c>
      <c r="B42" s="867" t="s">
        <v>310</v>
      </c>
      <c r="C42" s="868"/>
      <c r="D42" s="868"/>
      <c r="E42" s="868"/>
      <c r="F42" s="868"/>
      <c r="G42" s="868"/>
      <c r="H42" s="868"/>
      <c r="I42" s="868"/>
      <c r="J42" s="868"/>
      <c r="L42" s="360"/>
    </row>
    <row r="43" spans="1:10" ht="27.75" customHeight="1">
      <c r="A43" s="501" t="s">
        <v>22</v>
      </c>
      <c r="B43" s="869" t="s">
        <v>146</v>
      </c>
      <c r="C43" s="869"/>
      <c r="D43" s="869"/>
      <c r="E43" s="869"/>
      <c r="F43" s="869"/>
      <c r="G43" s="869"/>
      <c r="H43" s="869"/>
      <c r="I43" s="869"/>
      <c r="J43" s="869"/>
    </row>
    <row r="44" spans="1:10" ht="15.75" customHeight="1">
      <c r="A44" s="501" t="s">
        <v>22</v>
      </c>
      <c r="B44" s="858" t="s">
        <v>147</v>
      </c>
      <c r="C44" s="858"/>
      <c r="D44" s="858"/>
      <c r="E44" s="858"/>
      <c r="F44" s="858"/>
      <c r="G44" s="858"/>
      <c r="H44" s="858"/>
      <c r="I44" s="858"/>
      <c r="J44" s="858"/>
    </row>
    <row r="45" spans="1:10" ht="15.75" customHeight="1">
      <c r="A45" s="501" t="s">
        <v>22</v>
      </c>
      <c r="B45" s="858" t="s">
        <v>148</v>
      </c>
      <c r="C45" s="858"/>
      <c r="D45" s="858"/>
      <c r="E45" s="858"/>
      <c r="F45" s="858"/>
      <c r="G45" s="858"/>
      <c r="H45" s="858"/>
      <c r="I45" s="858"/>
      <c r="J45" s="858"/>
    </row>
    <row r="46" spans="1:10" ht="27.75" customHeight="1">
      <c r="A46" s="501" t="s">
        <v>22</v>
      </c>
      <c r="B46" s="858" t="s">
        <v>149</v>
      </c>
      <c r="C46" s="858"/>
      <c r="D46" s="858"/>
      <c r="E46" s="858"/>
      <c r="F46" s="858"/>
      <c r="G46" s="858"/>
      <c r="H46" s="858"/>
      <c r="I46" s="858"/>
      <c r="J46" s="858"/>
    </row>
    <row r="47" spans="1:10" ht="9.75" customHeight="1">
      <c r="A47" s="501"/>
      <c r="B47" s="502"/>
      <c r="C47" s="502"/>
      <c r="D47" s="502"/>
      <c r="E47" s="502"/>
      <c r="F47" s="502"/>
      <c r="G47" s="502"/>
      <c r="H47" s="502"/>
      <c r="I47" s="502"/>
      <c r="J47" s="502"/>
    </row>
    <row r="48" spans="1:12" s="216" customFormat="1" ht="15.75" customHeight="1">
      <c r="A48" s="215" t="s">
        <v>150</v>
      </c>
      <c r="B48" s="215"/>
      <c r="C48" s="215"/>
      <c r="D48" s="503"/>
      <c r="E48" s="503"/>
      <c r="F48" s="503"/>
      <c r="G48" s="503"/>
      <c r="H48" s="503"/>
      <c r="I48" s="503"/>
      <c r="J48" s="503"/>
      <c r="L48" s="361"/>
    </row>
    <row r="49" spans="1:12" s="31" customFormat="1" ht="2.25" customHeight="1">
      <c r="A49" s="504"/>
      <c r="B49" s="502"/>
      <c r="C49" s="502"/>
      <c r="D49" s="502"/>
      <c r="E49" s="502"/>
      <c r="F49" s="502"/>
      <c r="G49" s="502"/>
      <c r="H49" s="502"/>
      <c r="I49" s="502"/>
      <c r="J49" s="502"/>
      <c r="L49" s="262"/>
    </row>
    <row r="50" spans="1:10" s="589" customFormat="1" ht="13.5" customHeight="1">
      <c r="A50" s="588" t="s">
        <v>55</v>
      </c>
      <c r="B50" s="505" t="s">
        <v>151</v>
      </c>
      <c r="C50" s="506"/>
      <c r="D50" s="506"/>
      <c r="E50" s="506"/>
      <c r="F50" s="506"/>
      <c r="G50" s="506"/>
      <c r="H50" s="506"/>
      <c r="I50" s="506"/>
      <c r="J50" s="506"/>
    </row>
    <row r="51" spans="1:10" s="589" customFormat="1" ht="14.25">
      <c r="A51" s="588" t="s">
        <v>55</v>
      </c>
      <c r="B51" s="505" t="s">
        <v>152</v>
      </c>
      <c r="C51" s="506"/>
      <c r="D51" s="506"/>
      <c r="E51" s="506"/>
      <c r="F51" s="506"/>
      <c r="G51" s="506"/>
      <c r="H51" s="506"/>
      <c r="I51" s="506"/>
      <c r="J51" s="506"/>
    </row>
    <row r="52" spans="1:10" s="589" customFormat="1" ht="14.25" customHeight="1">
      <c r="A52" s="588" t="s">
        <v>55</v>
      </c>
      <c r="B52" s="505" t="s">
        <v>153</v>
      </c>
      <c r="C52" s="590"/>
      <c r="D52" s="590"/>
      <c r="E52" s="590"/>
      <c r="F52" s="590"/>
      <c r="G52" s="590"/>
      <c r="H52" s="590"/>
      <c r="I52" s="590"/>
      <c r="J52" s="590"/>
    </row>
    <row r="53" spans="1:10" s="589" customFormat="1" ht="27.75" customHeight="1">
      <c r="A53" s="588" t="s">
        <v>55</v>
      </c>
      <c r="B53" s="862" t="s">
        <v>307</v>
      </c>
      <c r="C53" s="862"/>
      <c r="D53" s="862"/>
      <c r="E53" s="862"/>
      <c r="F53" s="862"/>
      <c r="G53" s="862"/>
      <c r="H53" s="862"/>
      <c r="I53" s="862"/>
      <c r="J53" s="862"/>
    </row>
    <row r="54" spans="1:10" ht="14.25" customHeight="1">
      <c r="A54" s="501"/>
      <c r="B54" s="507"/>
      <c r="C54" s="507"/>
      <c r="D54" s="507"/>
      <c r="E54" s="507"/>
      <c r="F54" s="507"/>
      <c r="G54" s="507"/>
      <c r="H54" s="507"/>
      <c r="I54" s="507"/>
      <c r="J54" s="507"/>
    </row>
    <row r="55" spans="1:10" ht="21.75" customHeight="1">
      <c r="A55" s="863" t="s">
        <v>154</v>
      </c>
      <c r="B55" s="863"/>
      <c r="C55" s="863"/>
      <c r="D55" s="863"/>
      <c r="E55" s="863"/>
      <c r="F55" s="863"/>
      <c r="G55" s="863"/>
      <c r="H55" s="863"/>
      <c r="I55" s="863"/>
      <c r="J55" s="863"/>
    </row>
    <row r="56" spans="1:12" s="18" customFormat="1" ht="4.5" customHeight="1">
      <c r="A56" s="118"/>
      <c r="B56" s="118"/>
      <c r="C56" s="118"/>
      <c r="D56" s="118"/>
      <c r="E56" s="118"/>
      <c r="F56" s="118"/>
      <c r="G56" s="118"/>
      <c r="H56" s="118"/>
      <c r="I56" s="118"/>
      <c r="J56" s="118"/>
      <c r="L56" s="359"/>
    </row>
    <row r="57" spans="1:12" s="508" customFormat="1" ht="44.25" customHeight="1">
      <c r="A57" s="864" t="s">
        <v>155</v>
      </c>
      <c r="B57" s="864"/>
      <c r="C57" s="864"/>
      <c r="D57" s="864"/>
      <c r="E57" s="864"/>
      <c r="F57" s="864"/>
      <c r="G57" s="864"/>
      <c r="H57" s="864"/>
      <c r="I57" s="864"/>
      <c r="J57" s="864"/>
      <c r="L57" s="509"/>
    </row>
    <row r="58" spans="1:12" s="490" customFormat="1" ht="27" customHeight="1">
      <c r="A58" s="861" t="s">
        <v>156</v>
      </c>
      <c r="B58" s="861"/>
      <c r="C58" s="861"/>
      <c r="D58" s="861"/>
      <c r="E58" s="861"/>
      <c r="F58" s="861"/>
      <c r="G58" s="861"/>
      <c r="H58" s="861"/>
      <c r="I58" s="861"/>
      <c r="J58" s="861"/>
      <c r="L58" s="506"/>
    </row>
    <row r="59" spans="1:12" s="490" customFormat="1" ht="47.25" customHeight="1">
      <c r="A59" s="865" t="s">
        <v>357</v>
      </c>
      <c r="B59" s="861"/>
      <c r="C59" s="861"/>
      <c r="D59" s="861"/>
      <c r="E59" s="861"/>
      <c r="F59" s="861"/>
      <c r="G59" s="861"/>
      <c r="H59" s="861"/>
      <c r="I59" s="861"/>
      <c r="J59" s="861"/>
      <c r="L59" s="506"/>
    </row>
    <row r="60" spans="1:12" s="18" customFormat="1" ht="6" customHeight="1" hidden="1">
      <c r="A60" s="217"/>
      <c r="B60" s="36"/>
      <c r="C60" s="510"/>
      <c r="D60" s="510"/>
      <c r="E60" s="510"/>
      <c r="F60" s="510"/>
      <c r="G60" s="510"/>
      <c r="H60" s="510"/>
      <c r="I60" s="510"/>
      <c r="J60" s="510"/>
      <c r="L60" s="359"/>
    </row>
    <row r="61" spans="1:12" s="31" customFormat="1" ht="16.5" customHeight="1">
      <c r="A61" s="511" t="s">
        <v>157</v>
      </c>
      <c r="L61" s="262"/>
    </row>
    <row r="62" spans="1:12" s="31" customFormat="1" ht="28.5" customHeight="1">
      <c r="A62" s="853" t="s">
        <v>158</v>
      </c>
      <c r="B62" s="854"/>
      <c r="C62" s="854"/>
      <c r="D62" s="854"/>
      <c r="E62" s="854"/>
      <c r="F62" s="854"/>
      <c r="G62" s="854"/>
      <c r="H62" s="854"/>
      <c r="I62" s="854"/>
      <c r="J62" s="854"/>
      <c r="L62" s="262"/>
    </row>
    <row r="63" spans="1:12" s="31" customFormat="1" ht="27.75" customHeight="1">
      <c r="A63" s="859" t="s">
        <v>356</v>
      </c>
      <c r="B63" s="859"/>
      <c r="C63" s="859"/>
      <c r="D63" s="859"/>
      <c r="E63" s="859"/>
      <c r="F63" s="859"/>
      <c r="G63" s="859"/>
      <c r="H63" s="859"/>
      <c r="I63" s="859"/>
      <c r="J63" s="859"/>
      <c r="L63" s="262"/>
    </row>
    <row r="64" spans="1:12" s="512" customFormat="1" ht="90" customHeight="1">
      <c r="A64" s="860" t="s">
        <v>159</v>
      </c>
      <c r="B64" s="860"/>
      <c r="C64" s="860"/>
      <c r="D64" s="860"/>
      <c r="E64" s="860"/>
      <c r="F64" s="860"/>
      <c r="G64" s="860"/>
      <c r="H64" s="860"/>
      <c r="I64" s="860"/>
      <c r="J64" s="860"/>
      <c r="L64" s="513"/>
    </row>
    <row r="65" spans="1:12" s="512" customFormat="1" ht="31.5" customHeight="1">
      <c r="A65" s="856" t="s">
        <v>160</v>
      </c>
      <c r="B65" s="856"/>
      <c r="C65" s="856"/>
      <c r="D65" s="856"/>
      <c r="E65" s="856"/>
      <c r="F65" s="856"/>
      <c r="G65" s="856"/>
      <c r="H65" s="856"/>
      <c r="I65" s="856"/>
      <c r="J65" s="856"/>
      <c r="L65" s="513"/>
    </row>
    <row r="66" spans="1:12" s="512" customFormat="1" ht="54" customHeight="1">
      <c r="A66" s="856" t="s">
        <v>161</v>
      </c>
      <c r="B66" s="856"/>
      <c r="C66" s="856"/>
      <c r="D66" s="856"/>
      <c r="E66" s="856"/>
      <c r="F66" s="856"/>
      <c r="G66" s="856"/>
      <c r="H66" s="856"/>
      <c r="I66" s="856"/>
      <c r="J66" s="856"/>
      <c r="L66" s="513"/>
    </row>
    <row r="67" spans="1:12" s="31" customFormat="1" ht="16.5" customHeight="1">
      <c r="A67" s="511" t="s">
        <v>162</v>
      </c>
      <c r="C67" s="514"/>
      <c r="L67" s="262"/>
    </row>
    <row r="68" spans="1:12" s="31" customFormat="1" ht="1.5" customHeight="1">
      <c r="A68" s="850" t="s">
        <v>163</v>
      </c>
      <c r="B68" s="850"/>
      <c r="C68" s="850"/>
      <c r="D68" s="850"/>
      <c r="E68" s="850"/>
      <c r="F68" s="850"/>
      <c r="G68" s="850"/>
      <c r="H68" s="850"/>
      <c r="I68" s="850"/>
      <c r="L68" s="262"/>
    </row>
    <row r="69" spans="1:12" s="512" customFormat="1" ht="80.25" customHeight="1">
      <c r="A69" s="857" t="s">
        <v>364</v>
      </c>
      <c r="B69" s="858"/>
      <c r="C69" s="858"/>
      <c r="D69" s="858"/>
      <c r="E69" s="858"/>
      <c r="F69" s="858"/>
      <c r="G69" s="858"/>
      <c r="H69" s="858"/>
      <c r="I69" s="858"/>
      <c r="J69" s="858"/>
      <c r="L69" s="513"/>
    </row>
    <row r="70" spans="1:12" s="512" customFormat="1" ht="93.75" customHeight="1">
      <c r="A70" s="856" t="s">
        <v>164</v>
      </c>
      <c r="B70" s="856"/>
      <c r="C70" s="856"/>
      <c r="D70" s="856"/>
      <c r="E70" s="856"/>
      <c r="F70" s="856"/>
      <c r="G70" s="856"/>
      <c r="H70" s="856"/>
      <c r="I70" s="856"/>
      <c r="J70" s="856"/>
      <c r="L70" s="513"/>
    </row>
    <row r="71" spans="1:12" s="512" customFormat="1" ht="40.5" customHeight="1">
      <c r="A71" s="856" t="s">
        <v>165</v>
      </c>
      <c r="B71" s="856"/>
      <c r="C71" s="856"/>
      <c r="D71" s="856"/>
      <c r="E71" s="856"/>
      <c r="F71" s="856"/>
      <c r="G71" s="856"/>
      <c r="H71" s="856"/>
      <c r="I71" s="856"/>
      <c r="J71" s="856"/>
      <c r="L71" s="513"/>
    </row>
    <row r="72" spans="1:12" s="31" customFormat="1" ht="1.5" customHeight="1">
      <c r="A72" s="850"/>
      <c r="B72" s="850"/>
      <c r="C72" s="850"/>
      <c r="D72" s="850"/>
      <c r="E72" s="850"/>
      <c r="F72" s="850"/>
      <c r="G72" s="850"/>
      <c r="H72" s="850"/>
      <c r="I72" s="850"/>
      <c r="J72" s="850"/>
      <c r="L72" s="262"/>
    </row>
    <row r="73" spans="1:12" s="31" customFormat="1" ht="16.5" customHeight="1">
      <c r="A73" s="511" t="s">
        <v>166</v>
      </c>
      <c r="C73" s="514"/>
      <c r="L73" s="262"/>
    </row>
    <row r="74" spans="1:12" s="31" customFormat="1" ht="26.25" customHeight="1">
      <c r="A74" s="851" t="s">
        <v>167</v>
      </c>
      <c r="B74" s="852"/>
      <c r="C74" s="852"/>
      <c r="D74" s="852"/>
      <c r="E74" s="852"/>
      <c r="F74" s="852"/>
      <c r="G74" s="852"/>
      <c r="H74" s="852"/>
      <c r="I74" s="852"/>
      <c r="J74" s="852"/>
      <c r="L74" s="262"/>
    </row>
    <row r="75" spans="1:12" s="31" customFormat="1" ht="39.75" customHeight="1">
      <c r="A75" s="853" t="s">
        <v>168</v>
      </c>
      <c r="B75" s="854"/>
      <c r="C75" s="854"/>
      <c r="D75" s="854"/>
      <c r="E75" s="854"/>
      <c r="F75" s="854"/>
      <c r="G75" s="854"/>
      <c r="H75" s="854"/>
      <c r="I75" s="854"/>
      <c r="J75" s="854"/>
      <c r="L75" s="262"/>
    </row>
    <row r="76" spans="1:12" s="31" customFormat="1" ht="51.75" customHeight="1">
      <c r="A76" s="855" t="s">
        <v>169</v>
      </c>
      <c r="B76" s="855"/>
      <c r="C76" s="855"/>
      <c r="D76" s="855"/>
      <c r="E76" s="855"/>
      <c r="F76" s="855"/>
      <c r="G76" s="855"/>
      <c r="H76" s="855"/>
      <c r="I76" s="855"/>
      <c r="J76" s="855"/>
      <c r="L76" s="262"/>
    </row>
    <row r="77" spans="1:12" s="31" customFormat="1" ht="51.75" customHeight="1">
      <c r="A77" s="856" t="s">
        <v>170</v>
      </c>
      <c r="B77" s="856"/>
      <c r="C77" s="856"/>
      <c r="D77" s="856"/>
      <c r="E77" s="856"/>
      <c r="F77" s="856"/>
      <c r="G77" s="856"/>
      <c r="H77" s="856"/>
      <c r="I77" s="856"/>
      <c r="J77" s="856"/>
      <c r="L77" s="262"/>
    </row>
    <row r="78" spans="1:12" s="31" customFormat="1" ht="121.5" customHeight="1">
      <c r="A78" s="856" t="s">
        <v>171</v>
      </c>
      <c r="B78" s="856"/>
      <c r="C78" s="856"/>
      <c r="D78" s="856"/>
      <c r="E78" s="856"/>
      <c r="F78" s="856"/>
      <c r="G78" s="856"/>
      <c r="H78" s="856"/>
      <c r="I78" s="856"/>
      <c r="J78" s="856"/>
      <c r="L78" s="262"/>
    </row>
    <row r="79" spans="1:12" s="31" customFormat="1" ht="1.5" customHeight="1">
      <c r="A79" s="510"/>
      <c r="B79" s="510"/>
      <c r="C79" s="27"/>
      <c r="D79" s="27"/>
      <c r="E79" s="27"/>
      <c r="F79" s="27"/>
      <c r="G79" s="499" t="s">
        <v>163</v>
      </c>
      <c r="H79" s="27"/>
      <c r="I79" s="27"/>
      <c r="J79" s="27"/>
      <c r="L79" s="262"/>
    </row>
    <row r="80" spans="1:12" s="31" customFormat="1" ht="16.5" customHeight="1">
      <c r="A80" s="515" t="s">
        <v>172</v>
      </c>
      <c r="B80" s="24"/>
      <c r="L80" s="262"/>
    </row>
    <row r="81" spans="1:12" s="512" customFormat="1" ht="39.75" customHeight="1">
      <c r="A81" s="853" t="s">
        <v>173</v>
      </c>
      <c r="B81" s="854"/>
      <c r="C81" s="854"/>
      <c r="D81" s="854"/>
      <c r="E81" s="854"/>
      <c r="F81" s="854"/>
      <c r="G81" s="854"/>
      <c r="H81" s="854"/>
      <c r="I81" s="854"/>
      <c r="J81" s="854"/>
      <c r="L81" s="513"/>
    </row>
    <row r="82" s="31" customFormat="1" ht="1.5" customHeight="1">
      <c r="L82" s="262"/>
    </row>
    <row r="83" spans="1:12" s="512" customFormat="1" ht="16.5" customHeight="1">
      <c r="A83" s="515" t="s">
        <v>174</v>
      </c>
      <c r="L83" s="513"/>
    </row>
    <row r="84" spans="1:12" s="512" customFormat="1" ht="39.75" customHeight="1">
      <c r="A84" s="853" t="s">
        <v>175</v>
      </c>
      <c r="B84" s="854"/>
      <c r="C84" s="854"/>
      <c r="D84" s="854"/>
      <c r="E84" s="854"/>
      <c r="F84" s="854"/>
      <c r="G84" s="854"/>
      <c r="H84" s="854"/>
      <c r="I84" s="854"/>
      <c r="J84" s="854"/>
      <c r="L84" s="513"/>
    </row>
    <row r="85" spans="1:12" s="512" customFormat="1" ht="16.5" customHeight="1">
      <c r="A85" s="515" t="s">
        <v>337</v>
      </c>
      <c r="L85" s="513"/>
    </row>
    <row r="86" spans="1:12" s="512" customFormat="1" ht="39.75" customHeight="1">
      <c r="A86" s="853" t="s">
        <v>322</v>
      </c>
      <c r="B86" s="854"/>
      <c r="C86" s="854"/>
      <c r="D86" s="854"/>
      <c r="E86" s="854"/>
      <c r="F86" s="854"/>
      <c r="G86" s="854"/>
      <c r="H86" s="854"/>
      <c r="I86" s="854"/>
      <c r="J86" s="854"/>
      <c r="L86" s="513"/>
    </row>
    <row r="87" spans="1:12" s="31" customFormat="1" ht="6" customHeight="1">
      <c r="A87" s="32"/>
      <c r="B87" s="510"/>
      <c r="C87" s="510"/>
      <c r="D87" s="510"/>
      <c r="E87" s="510"/>
      <c r="F87" s="510"/>
      <c r="G87" s="510"/>
      <c r="H87" s="510"/>
      <c r="I87" s="510"/>
      <c r="J87" s="24"/>
      <c r="L87" s="262"/>
    </row>
    <row r="88" spans="1:12" s="31" customFormat="1" ht="16.5" customHeight="1">
      <c r="A88" s="515" t="s">
        <v>311</v>
      </c>
      <c r="L88" s="262"/>
    </row>
    <row r="89" spans="1:12" s="512" customFormat="1" ht="42" customHeight="1">
      <c r="A89" s="856" t="s">
        <v>176</v>
      </c>
      <c r="B89" s="856"/>
      <c r="C89" s="856"/>
      <c r="D89" s="856"/>
      <c r="E89" s="856"/>
      <c r="F89" s="856"/>
      <c r="G89" s="856"/>
      <c r="H89" s="856"/>
      <c r="I89" s="856"/>
      <c r="J89" s="856"/>
      <c r="L89" s="513"/>
    </row>
    <row r="90" spans="1:12" s="512" customFormat="1" ht="31.5" customHeight="1">
      <c r="A90" s="848" t="s">
        <v>177</v>
      </c>
      <c r="B90" s="849"/>
      <c r="C90" s="849"/>
      <c r="D90" s="849"/>
      <c r="E90" s="849"/>
      <c r="F90" s="849"/>
      <c r="G90" s="849"/>
      <c r="H90" s="849"/>
      <c r="I90" s="849"/>
      <c r="J90" s="849"/>
      <c r="L90" s="513"/>
    </row>
    <row r="91" s="31" customFormat="1" ht="14.25">
      <c r="L91" s="262"/>
    </row>
    <row r="92" s="31" customFormat="1" ht="14.25">
      <c r="L92" s="262"/>
    </row>
  </sheetData>
  <sheetProtection sheet="1"/>
  <mergeCells count="49">
    <mergeCell ref="A13:J13"/>
    <mergeCell ref="A15:J15"/>
    <mergeCell ref="A17:J17"/>
    <mergeCell ref="A1:B1"/>
    <mergeCell ref="A3:J3"/>
    <mergeCell ref="A5:J5"/>
    <mergeCell ref="A7:J7"/>
    <mergeCell ref="A9:J9"/>
    <mergeCell ref="A11:J11"/>
    <mergeCell ref="A22:J23"/>
    <mergeCell ref="A29:J29"/>
    <mergeCell ref="A30:J30"/>
    <mergeCell ref="A35:J35"/>
    <mergeCell ref="B38:J38"/>
    <mergeCell ref="B39:J39"/>
    <mergeCell ref="A32:J32"/>
    <mergeCell ref="A33:J33"/>
    <mergeCell ref="B40:J40"/>
    <mergeCell ref="B41:J41"/>
    <mergeCell ref="B42:J42"/>
    <mergeCell ref="B43:J43"/>
    <mergeCell ref="B44:J44"/>
    <mergeCell ref="B45:J45"/>
    <mergeCell ref="B46:J46"/>
    <mergeCell ref="B53:J53"/>
    <mergeCell ref="A55:J55"/>
    <mergeCell ref="A57:J57"/>
    <mergeCell ref="A59:J59"/>
    <mergeCell ref="A62:J62"/>
    <mergeCell ref="A63:J63"/>
    <mergeCell ref="A64:J64"/>
    <mergeCell ref="A58:J58"/>
    <mergeCell ref="A65:J65"/>
    <mergeCell ref="A66:J66"/>
    <mergeCell ref="A68:I68"/>
    <mergeCell ref="A69:J69"/>
    <mergeCell ref="A70:J70"/>
    <mergeCell ref="A71:J71"/>
    <mergeCell ref="A81:J81"/>
    <mergeCell ref="A84:J84"/>
    <mergeCell ref="A89:J89"/>
    <mergeCell ref="A90:J90"/>
    <mergeCell ref="A72:J72"/>
    <mergeCell ref="A74:J74"/>
    <mergeCell ref="A75:J75"/>
    <mergeCell ref="A76:J76"/>
    <mergeCell ref="A77:J77"/>
    <mergeCell ref="A78:J78"/>
    <mergeCell ref="A86:J86"/>
  </mergeCells>
  <hyperlinks>
    <hyperlink ref="A63" r:id="rId1" display="http://unstats.un.org/unsd/cr/registry/regcst.asp?Cl=27"/>
    <hyperlink ref="A63:J63"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r:id="rId3"/>
  <headerFooter differentFirst="1" scaleWithDoc="0">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4" manualBreakCount="4">
    <brk id="33" max="9" man="1"/>
    <brk id="54" max="9" man="1"/>
    <brk id="66" max="9" man="1"/>
    <brk id="78" max="9" man="1"/>
  </rowBreaks>
</worksheet>
</file>

<file path=xl/worksheets/sheet3.xml><?xml version="1.0" encoding="utf-8"?>
<worksheet xmlns="http://schemas.openxmlformats.org/spreadsheetml/2006/main" xmlns:r="http://schemas.openxmlformats.org/officeDocument/2006/relationships">
  <sheetPr>
    <pageSetUpPr fitToPage="1"/>
  </sheetPr>
  <dimension ref="A1:G97"/>
  <sheetViews>
    <sheetView showGridLines="0" zoomScaleSheetLayoutView="100" workbookViewId="0" topLeftCell="A1">
      <selection activeCell="A1" sqref="A1"/>
    </sheetView>
  </sheetViews>
  <sheetFormatPr defaultColWidth="9.140625" defaultRowHeight="12.75"/>
  <cols>
    <col min="1" max="1" width="2.140625" style="34" customWidth="1"/>
    <col min="2" max="2" width="11.140625" style="34" customWidth="1"/>
    <col min="3" max="3" width="29.7109375" style="35" customWidth="1"/>
    <col min="4" max="4" width="102.421875" style="36" customWidth="1"/>
    <col min="5" max="5" width="17.421875" style="34" customWidth="1"/>
    <col min="6" max="6" width="80.28125" style="34" customWidth="1"/>
    <col min="7" max="16384" width="9.140625" style="34" customWidth="1"/>
  </cols>
  <sheetData>
    <row r="1" spans="2:4" s="37" customFormat="1" ht="15.75">
      <c r="B1" s="38" t="s">
        <v>113</v>
      </c>
      <c r="C1" s="38"/>
      <c r="D1" s="39"/>
    </row>
    <row r="2" spans="3:4" s="37" customFormat="1" ht="4.5" customHeight="1">
      <c r="C2" s="38"/>
      <c r="D2" s="39"/>
    </row>
    <row r="3" spans="2:4" s="37" customFormat="1" ht="18">
      <c r="B3" s="881" t="s">
        <v>124</v>
      </c>
      <c r="C3" s="881"/>
      <c r="D3" s="881"/>
    </row>
    <row r="4" spans="2:4" s="37" customFormat="1" ht="9.75" customHeight="1">
      <c r="B4" s="40"/>
      <c r="C4" s="41"/>
      <c r="D4" s="42"/>
    </row>
    <row r="5" spans="2:4" s="37" customFormat="1" ht="15.75">
      <c r="B5" s="882" t="s">
        <v>178</v>
      </c>
      <c r="C5" s="882"/>
      <c r="D5" s="882"/>
    </row>
    <row r="6" spans="2:4" s="37" customFormat="1" ht="38.25" customHeight="1">
      <c r="B6" s="886" t="s">
        <v>305</v>
      </c>
      <c r="C6" s="886"/>
      <c r="D6" s="886"/>
    </row>
    <row r="7" spans="2:4" s="37" customFormat="1" ht="14.25" customHeight="1" thickBot="1">
      <c r="B7" s="883" t="s">
        <v>353</v>
      </c>
      <c r="C7" s="883"/>
      <c r="D7" s="883"/>
    </row>
    <row r="8" spans="2:4" s="37" customFormat="1" ht="22.5" customHeight="1">
      <c r="B8" s="592" t="s">
        <v>179</v>
      </c>
      <c r="C8" s="43" t="s">
        <v>180</v>
      </c>
      <c r="D8" s="44" t="s">
        <v>181</v>
      </c>
    </row>
    <row r="9" spans="2:4" s="37" customFormat="1" ht="71.25" customHeight="1">
      <c r="B9" s="218" t="s">
        <v>50</v>
      </c>
      <c r="C9" s="45" t="s">
        <v>182</v>
      </c>
      <c r="D9" s="119" t="s">
        <v>183</v>
      </c>
    </row>
    <row r="10" spans="2:4" s="37" customFormat="1" ht="63.75">
      <c r="B10" s="219" t="s">
        <v>51</v>
      </c>
      <c r="C10" s="220" t="s">
        <v>184</v>
      </c>
      <c r="D10" s="516" t="s">
        <v>185</v>
      </c>
    </row>
    <row r="11" spans="2:4" s="37" customFormat="1" ht="70.5" customHeight="1">
      <c r="B11" s="221" t="s">
        <v>52</v>
      </c>
      <c r="C11" s="45" t="s">
        <v>186</v>
      </c>
      <c r="D11" s="119" t="s">
        <v>187</v>
      </c>
    </row>
    <row r="12" spans="2:4" s="37" customFormat="1" ht="90.75" customHeight="1">
      <c r="B12" s="221" t="s">
        <v>53</v>
      </c>
      <c r="C12" s="45" t="s">
        <v>188</v>
      </c>
      <c r="D12" s="119" t="s">
        <v>189</v>
      </c>
    </row>
    <row r="13" spans="2:4" s="37" customFormat="1" ht="43.5" customHeight="1">
      <c r="B13" s="221" t="s">
        <v>16</v>
      </c>
      <c r="C13" s="45" t="s">
        <v>190</v>
      </c>
      <c r="D13" s="119" t="s">
        <v>191</v>
      </c>
    </row>
    <row r="14" spans="2:4" s="37" customFormat="1" ht="42" customHeight="1">
      <c r="B14" s="517" t="s">
        <v>54</v>
      </c>
      <c r="C14" s="45" t="s">
        <v>23</v>
      </c>
      <c r="D14" s="119" t="s">
        <v>192</v>
      </c>
    </row>
    <row r="15" spans="2:5" ht="22.5" customHeight="1">
      <c r="B15" s="47"/>
      <c r="C15" s="48"/>
      <c r="D15" s="23"/>
      <c r="E15" s="46"/>
    </row>
    <row r="16" spans="2:4" ht="32.25" customHeight="1">
      <c r="B16" s="882" t="s">
        <v>193</v>
      </c>
      <c r="C16" s="882"/>
      <c r="D16" s="882"/>
    </row>
    <row r="17" spans="3:4" ht="11.25" customHeight="1" thickBot="1">
      <c r="C17" s="49"/>
      <c r="D17" s="50"/>
    </row>
    <row r="18" spans="2:4" s="16" customFormat="1" ht="15" customHeight="1">
      <c r="B18" s="51" t="s">
        <v>194</v>
      </c>
      <c r="C18" s="43" t="s">
        <v>195</v>
      </c>
      <c r="D18" s="44" t="s">
        <v>116</v>
      </c>
    </row>
    <row r="19" spans="2:7" ht="39" customHeight="1">
      <c r="B19" s="222"/>
      <c r="C19" s="884" t="s">
        <v>196</v>
      </c>
      <c r="D19" s="885" t="s">
        <v>197</v>
      </c>
      <c r="F19" s="878"/>
      <c r="G19" s="878"/>
    </row>
    <row r="20" spans="2:7" ht="28.5" customHeight="1">
      <c r="B20" s="518"/>
      <c r="C20" s="884"/>
      <c r="D20" s="885"/>
      <c r="F20" s="879"/>
      <c r="G20" s="879"/>
    </row>
    <row r="21" spans="2:7" ht="40.5" customHeight="1">
      <c r="B21" s="459" t="s">
        <v>9</v>
      </c>
      <c r="C21" s="521" t="s">
        <v>198</v>
      </c>
      <c r="D21" s="520" t="s">
        <v>199</v>
      </c>
      <c r="F21" s="880"/>
      <c r="G21" s="880"/>
    </row>
    <row r="22" spans="2:7" ht="27.75" customHeight="1">
      <c r="B22" s="459" t="s">
        <v>10</v>
      </c>
      <c r="C22" s="522" t="s">
        <v>200</v>
      </c>
      <c r="D22" s="520" t="s">
        <v>201</v>
      </c>
      <c r="F22" s="52"/>
      <c r="G22" s="52"/>
    </row>
    <row r="23" spans="2:7" ht="27.75" customHeight="1">
      <c r="B23" s="459" t="s">
        <v>11</v>
      </c>
      <c r="C23" s="522" t="s">
        <v>202</v>
      </c>
      <c r="D23" s="520" t="s">
        <v>203</v>
      </c>
      <c r="F23" s="52"/>
      <c r="G23" s="52"/>
    </row>
    <row r="24" spans="2:7" ht="54" customHeight="1">
      <c r="B24" s="459" t="s">
        <v>12</v>
      </c>
      <c r="C24" s="522" t="s">
        <v>204</v>
      </c>
      <c r="D24" s="523" t="s">
        <v>205</v>
      </c>
      <c r="F24" s="52"/>
      <c r="G24" s="52"/>
    </row>
    <row r="25" spans="2:7" s="53" customFormat="1" ht="27" customHeight="1">
      <c r="B25" s="459" t="s">
        <v>13</v>
      </c>
      <c r="C25" s="522" t="s">
        <v>206</v>
      </c>
      <c r="D25" s="520" t="s">
        <v>207</v>
      </c>
      <c r="E25" s="54"/>
      <c r="F25" s="880"/>
      <c r="G25" s="880"/>
    </row>
    <row r="26" spans="2:7" s="53" customFormat="1" ht="54" customHeight="1">
      <c r="B26" s="459" t="s">
        <v>14</v>
      </c>
      <c r="C26" s="522" t="s">
        <v>208</v>
      </c>
      <c r="D26" s="520" t="s">
        <v>209</v>
      </c>
      <c r="E26" s="54"/>
      <c r="F26" s="52"/>
      <c r="G26" s="52"/>
    </row>
    <row r="27" spans="2:5" s="53" customFormat="1" ht="16.5" customHeight="1">
      <c r="B27" s="459" t="s">
        <v>15</v>
      </c>
      <c r="C27" s="522" t="s">
        <v>210</v>
      </c>
      <c r="D27" s="520" t="s">
        <v>211</v>
      </c>
      <c r="E27" s="55"/>
    </row>
    <row r="28" spans="2:5" s="53" customFormat="1" ht="19.5" customHeight="1">
      <c r="B28" s="222" t="s">
        <v>18</v>
      </c>
      <c r="C28" s="45" t="s">
        <v>212</v>
      </c>
      <c r="D28" s="520" t="s">
        <v>213</v>
      </c>
      <c r="E28" s="55"/>
    </row>
    <row r="29" spans="2:5" s="53" customFormat="1" ht="27" customHeight="1">
      <c r="B29" s="222" t="s">
        <v>20</v>
      </c>
      <c r="C29" s="56" t="s">
        <v>214</v>
      </c>
      <c r="D29" s="524" t="s">
        <v>215</v>
      </c>
      <c r="E29" s="55"/>
    </row>
    <row r="30" spans="2:5" s="53" customFormat="1" ht="54.75" customHeight="1">
      <c r="B30" s="222" t="s">
        <v>343</v>
      </c>
      <c r="C30" s="522" t="s">
        <v>216</v>
      </c>
      <c r="D30" s="525" t="s">
        <v>217</v>
      </c>
      <c r="E30" s="55"/>
    </row>
    <row r="31" spans="2:5" s="53" customFormat="1" ht="26.25" customHeight="1">
      <c r="B31" s="222" t="s">
        <v>344</v>
      </c>
      <c r="C31" s="522" t="s">
        <v>218</v>
      </c>
      <c r="D31" s="525" t="s">
        <v>219</v>
      </c>
      <c r="E31" s="57"/>
    </row>
    <row r="32" spans="2:5" s="53" customFormat="1" ht="26.25" customHeight="1">
      <c r="B32" s="817" t="s">
        <v>345</v>
      </c>
      <c r="C32" s="45" t="s">
        <v>220</v>
      </c>
      <c r="D32" s="520" t="s">
        <v>221</v>
      </c>
      <c r="E32" s="57"/>
    </row>
    <row r="33" spans="2:5" s="53" customFormat="1" ht="40.5" customHeight="1">
      <c r="B33" s="222" t="s">
        <v>346</v>
      </c>
      <c r="C33" s="45" t="s">
        <v>222</v>
      </c>
      <c r="D33" s="520" t="s">
        <v>223</v>
      </c>
      <c r="E33" s="57"/>
    </row>
    <row r="34" spans="2:5" s="53" customFormat="1" ht="30" customHeight="1">
      <c r="B34" s="459" t="s">
        <v>108</v>
      </c>
      <c r="C34" s="45" t="s">
        <v>224</v>
      </c>
      <c r="D34" s="520" t="s">
        <v>225</v>
      </c>
      <c r="E34" s="57"/>
    </row>
    <row r="35" spans="2:5" ht="105" customHeight="1">
      <c r="B35" s="526" t="s">
        <v>19</v>
      </c>
      <c r="C35" s="527" t="s">
        <v>226</v>
      </c>
      <c r="D35" s="528" t="s">
        <v>227</v>
      </c>
      <c r="E35" s="57"/>
    </row>
    <row r="36" spans="2:5" ht="31.5" customHeight="1">
      <c r="B36" s="526" t="s">
        <v>365</v>
      </c>
      <c r="C36" s="527" t="s">
        <v>360</v>
      </c>
      <c r="D36" s="528" t="s">
        <v>361</v>
      </c>
      <c r="E36" s="57"/>
    </row>
    <row r="37" spans="2:5" s="53" customFormat="1" ht="40.5" customHeight="1">
      <c r="B37" s="817" t="s">
        <v>347</v>
      </c>
      <c r="C37" s="45" t="s">
        <v>228</v>
      </c>
      <c r="D37" s="529" t="s">
        <v>229</v>
      </c>
      <c r="E37" s="57"/>
    </row>
    <row r="38" spans="2:5" s="53" customFormat="1" ht="29.25" customHeight="1">
      <c r="B38" s="817" t="s">
        <v>348</v>
      </c>
      <c r="C38" s="45" t="s">
        <v>230</v>
      </c>
      <c r="D38" s="530" t="s">
        <v>231</v>
      </c>
      <c r="E38" s="57"/>
    </row>
    <row r="39" spans="2:5" s="53" customFormat="1" ht="29.25" customHeight="1">
      <c r="B39" s="817" t="s">
        <v>349</v>
      </c>
      <c r="C39" s="45" t="s">
        <v>232</v>
      </c>
      <c r="D39" s="530" t="s">
        <v>233</v>
      </c>
      <c r="E39" s="57"/>
    </row>
    <row r="40" spans="2:5" s="53" customFormat="1" ht="29.25" customHeight="1">
      <c r="B40" s="817" t="s">
        <v>350</v>
      </c>
      <c r="C40" s="56" t="s">
        <v>234</v>
      </c>
      <c r="D40" s="531" t="s">
        <v>235</v>
      </c>
      <c r="E40" s="57"/>
    </row>
    <row r="41" spans="2:5" s="53" customFormat="1" ht="45" customHeight="1">
      <c r="B41" s="459" t="s">
        <v>351</v>
      </c>
      <c r="C41" s="533" t="s">
        <v>236</v>
      </c>
      <c r="D41" s="521" t="s">
        <v>237</v>
      </c>
      <c r="E41" s="57"/>
    </row>
    <row r="42" spans="1:5" s="53" customFormat="1" ht="39.75" customHeight="1">
      <c r="A42" s="822"/>
      <c r="B42" s="830" t="s">
        <v>352</v>
      </c>
      <c r="C42" s="820" t="s">
        <v>238</v>
      </c>
      <c r="D42" s="532" t="s">
        <v>239</v>
      </c>
      <c r="E42" s="57"/>
    </row>
    <row r="43" spans="2:5" s="53" customFormat="1" ht="26.25" thickBot="1">
      <c r="B43" s="821" t="s">
        <v>312</v>
      </c>
      <c r="C43" s="818" t="s">
        <v>324</v>
      </c>
      <c r="D43" s="819" t="s">
        <v>319</v>
      </c>
      <c r="E43" s="57"/>
    </row>
    <row r="44" s="53" customFormat="1" ht="14.25">
      <c r="E44" s="57"/>
    </row>
    <row r="45" spans="3:5" s="53" customFormat="1" ht="14.25">
      <c r="C45" s="223"/>
      <c r="D45" s="58"/>
      <c r="E45" s="57"/>
    </row>
    <row r="46" spans="2:5" ht="14.25">
      <c r="B46" s="53"/>
      <c r="C46" s="223"/>
      <c r="D46" s="58"/>
      <c r="E46" s="32"/>
    </row>
    <row r="47" spans="2:5" ht="12.75">
      <c r="B47" s="32"/>
      <c r="C47" s="223"/>
      <c r="D47" s="58"/>
      <c r="E47" s="32"/>
    </row>
    <row r="48" spans="2:5" ht="12.75">
      <c r="B48" s="32"/>
      <c r="C48" s="223"/>
      <c r="D48" s="58"/>
      <c r="E48" s="32"/>
    </row>
    <row r="49" spans="2:4" ht="12.75">
      <c r="B49" s="32"/>
      <c r="C49" s="223"/>
      <c r="D49" s="58"/>
    </row>
    <row r="50" spans="2:4" ht="12.75">
      <c r="B50" s="32"/>
      <c r="C50" s="223"/>
      <c r="D50" s="58"/>
    </row>
    <row r="51" spans="2:4" ht="12.75">
      <c r="B51" s="32"/>
      <c r="C51" s="223"/>
      <c r="D51" s="58"/>
    </row>
    <row r="52" spans="2:3" ht="14.25">
      <c r="B52" s="32"/>
      <c r="C52" s="224"/>
    </row>
    <row r="53" spans="2:3" ht="14.25">
      <c r="B53" s="32"/>
      <c r="C53" s="224"/>
    </row>
    <row r="54" spans="2:3" ht="14.25">
      <c r="B54" s="32"/>
      <c r="C54" s="224"/>
    </row>
    <row r="55" spans="2:3" ht="14.25">
      <c r="B55" s="32"/>
      <c r="C55" s="224"/>
    </row>
    <row r="56" spans="2:3" ht="14.25">
      <c r="B56" s="32"/>
      <c r="C56" s="224"/>
    </row>
    <row r="57" spans="2:3" ht="14.25">
      <c r="B57" s="32"/>
      <c r="C57" s="224"/>
    </row>
    <row r="58" spans="2:3" ht="14.25">
      <c r="B58" s="32"/>
      <c r="C58" s="224"/>
    </row>
    <row r="59" spans="2:3" ht="14.25">
      <c r="B59" s="32"/>
      <c r="C59" s="224"/>
    </row>
    <row r="60" spans="2:3" ht="14.25">
      <c r="B60" s="32"/>
      <c r="C60" s="224"/>
    </row>
    <row r="61" spans="2:3" ht="14.25">
      <c r="B61" s="32"/>
      <c r="C61" s="224"/>
    </row>
    <row r="62" spans="2:3" ht="14.25">
      <c r="B62" s="32"/>
      <c r="C62" s="224"/>
    </row>
    <row r="63" spans="2:3" ht="14.25">
      <c r="B63" s="32"/>
      <c r="C63" s="224"/>
    </row>
    <row r="64" spans="2:3" ht="14.25">
      <c r="B64" s="32"/>
      <c r="C64" s="224"/>
    </row>
    <row r="65" spans="2:3" ht="14.25">
      <c r="B65" s="32"/>
      <c r="C65" s="224"/>
    </row>
    <row r="66" spans="2:3" ht="14.25">
      <c r="B66" s="32"/>
      <c r="C66" s="224"/>
    </row>
    <row r="67" spans="2:3" ht="14.25">
      <c r="B67" s="32"/>
      <c r="C67" s="224"/>
    </row>
    <row r="68" spans="2:3" ht="14.25">
      <c r="B68" s="32"/>
      <c r="C68" s="224"/>
    </row>
    <row r="69" spans="2:3" ht="14.25">
      <c r="B69" s="32"/>
      <c r="C69" s="224"/>
    </row>
    <row r="70" spans="2:3" ht="14.25">
      <c r="B70" s="32"/>
      <c r="C70" s="224"/>
    </row>
    <row r="71" spans="2:3" ht="14.25">
      <c r="B71" s="32"/>
      <c r="C71" s="224"/>
    </row>
    <row r="72" spans="2:3" ht="14.25">
      <c r="B72" s="32"/>
      <c r="C72" s="224"/>
    </row>
    <row r="73" spans="2:3" ht="14.25">
      <c r="B73" s="32"/>
      <c r="C73" s="224"/>
    </row>
    <row r="74" spans="2:3" ht="14.25">
      <c r="B74" s="32"/>
      <c r="C74" s="224"/>
    </row>
    <row r="75" spans="2:3" ht="14.25">
      <c r="B75" s="32"/>
      <c r="C75" s="224"/>
    </row>
    <row r="76" spans="2:3" ht="14.25">
      <c r="B76" s="32"/>
      <c r="C76" s="224"/>
    </row>
    <row r="77" spans="2:3" ht="14.25">
      <c r="B77" s="32"/>
      <c r="C77" s="224"/>
    </row>
    <row r="78" spans="2:3" ht="14.25">
      <c r="B78" s="32"/>
      <c r="C78" s="224"/>
    </row>
    <row r="79" spans="2:3" ht="14.25">
      <c r="B79" s="32"/>
      <c r="C79" s="224"/>
    </row>
    <row r="80" spans="2:3" ht="14.25">
      <c r="B80" s="32"/>
      <c r="C80" s="224"/>
    </row>
    <row r="81" spans="2:3" ht="14.25">
      <c r="B81" s="32"/>
      <c r="C81" s="224"/>
    </row>
    <row r="82" spans="2:3" ht="14.25">
      <c r="B82" s="32"/>
      <c r="C82" s="224"/>
    </row>
    <row r="83" spans="2:3" ht="14.25">
      <c r="B83" s="32"/>
      <c r="C83" s="224"/>
    </row>
    <row r="84" spans="2:3" ht="14.25">
      <c r="B84" s="32"/>
      <c r="C84" s="224"/>
    </row>
    <row r="85" spans="2:3" ht="14.25">
      <c r="B85" s="32"/>
      <c r="C85" s="224"/>
    </row>
    <row r="86" spans="2:3" ht="14.25">
      <c r="B86" s="32"/>
      <c r="C86" s="224"/>
    </row>
    <row r="87" spans="2:3" ht="14.25">
      <c r="B87" s="32"/>
      <c r="C87" s="224"/>
    </row>
    <row r="88" spans="2:3" ht="14.25">
      <c r="B88" s="32"/>
      <c r="C88" s="224"/>
    </row>
    <row r="89" spans="2:3" ht="14.25">
      <c r="B89" s="32"/>
      <c r="C89" s="224"/>
    </row>
    <row r="90" spans="2:3" ht="14.25">
      <c r="B90" s="32"/>
      <c r="C90" s="224"/>
    </row>
    <row r="91" spans="2:3" ht="14.25">
      <c r="B91" s="32"/>
      <c r="C91" s="224"/>
    </row>
    <row r="92" spans="2:3" ht="14.25">
      <c r="B92" s="32"/>
      <c r="C92" s="224"/>
    </row>
    <row r="93" spans="2:3" ht="14.25">
      <c r="B93" s="32"/>
      <c r="C93" s="224"/>
    </row>
    <row r="94" spans="2:3" ht="14.25">
      <c r="B94" s="32"/>
      <c r="C94" s="224"/>
    </row>
    <row r="95" spans="2:3" ht="14.25">
      <c r="B95" s="32"/>
      <c r="C95" s="224"/>
    </row>
    <row r="96" spans="2:3" ht="14.25">
      <c r="B96" s="32"/>
      <c r="C96" s="224"/>
    </row>
    <row r="97" spans="2:3" ht="14.25">
      <c r="B97" s="32"/>
      <c r="C97" s="224"/>
    </row>
  </sheetData>
  <sheetProtection sheet="1"/>
  <mergeCells count="11">
    <mergeCell ref="B6:D6"/>
    <mergeCell ref="F19:G19"/>
    <mergeCell ref="F20:G20"/>
    <mergeCell ref="F21:G21"/>
    <mergeCell ref="F25:G25"/>
    <mergeCell ref="B3:D3"/>
    <mergeCell ref="B5:D5"/>
    <mergeCell ref="B7:D7"/>
    <mergeCell ref="B16:D16"/>
    <mergeCell ref="C19:C20"/>
    <mergeCell ref="D19:D20"/>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9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pageSetUpPr fitToPage="1"/>
  </sheetPr>
  <dimension ref="A1:DP51"/>
  <sheetViews>
    <sheetView showGridLines="0" tabSelected="1" zoomScale="85" zoomScaleNormal="85" zoomScalePageLayoutView="40" workbookViewId="0" topLeftCell="C1">
      <selection activeCell="F9" sqref="F9"/>
    </sheetView>
  </sheetViews>
  <sheetFormatPr defaultColWidth="9.140625" defaultRowHeight="12.75"/>
  <cols>
    <col min="1" max="1" width="2.00390625" style="364" hidden="1" customWidth="1"/>
    <col min="2" max="2" width="4.57421875" style="364" hidden="1" customWidth="1"/>
    <col min="3" max="3" width="9.28125" style="0" customWidth="1"/>
    <col min="4" max="4" width="34.421875" style="0" customWidth="1"/>
    <col min="5" max="5" width="7.7109375" style="0" customWidth="1"/>
    <col min="6" max="6" width="7.140625" style="433" customWidth="1"/>
    <col min="7" max="7" width="1.7109375" style="190" customWidth="1"/>
    <col min="8" max="8" width="6.8515625" style="164" customWidth="1"/>
    <col min="9" max="9" width="1.7109375" style="190" customWidth="1"/>
    <col min="10" max="10" width="6.8515625" style="164" customWidth="1"/>
    <col min="11" max="11" width="1.7109375" style="190" customWidth="1"/>
    <col min="12" max="12" width="6.8515625" style="164" customWidth="1"/>
    <col min="13" max="13" width="1.7109375" style="190" customWidth="1"/>
    <col min="14" max="14" width="6.8515625" style="164" customWidth="1"/>
    <col min="15" max="15" width="1.7109375" style="190" customWidth="1"/>
    <col min="16" max="16" width="6.8515625" style="164" customWidth="1"/>
    <col min="17" max="17" width="1.7109375" style="190" customWidth="1"/>
    <col min="18" max="18" width="6.8515625" style="164" customWidth="1"/>
    <col min="19" max="19" width="1.7109375" style="190" customWidth="1"/>
    <col min="20" max="20" width="6.8515625" style="164" customWidth="1"/>
    <col min="21" max="21" width="1.7109375" style="190" customWidth="1"/>
    <col min="22" max="22" width="6.8515625" style="164" customWidth="1"/>
    <col min="23" max="23" width="2.140625" style="190" customWidth="1"/>
    <col min="24" max="24" width="6.8515625" style="164" customWidth="1"/>
    <col min="25" max="25" width="1.7109375" style="190" customWidth="1"/>
    <col min="26" max="26" width="6.8515625" style="164" customWidth="1"/>
    <col min="27" max="27" width="1.7109375" style="541" customWidth="1"/>
    <col min="28" max="28" width="6.8515625" style="164" customWidth="1"/>
    <col min="29" max="29" width="1.7109375" style="541" customWidth="1"/>
    <col min="30" max="30" width="6.8515625" style="164" customWidth="1"/>
    <col min="31" max="31" width="1.7109375" style="541" customWidth="1"/>
    <col min="32" max="32" width="6.8515625" style="164" customWidth="1"/>
    <col min="33" max="33" width="1.7109375" style="541" customWidth="1"/>
    <col min="34" max="34" width="6.8515625" style="164" customWidth="1"/>
    <col min="35" max="35" width="1.7109375" style="541" customWidth="1"/>
    <col min="36" max="36" width="6.8515625" style="190" customWidth="1"/>
    <col min="37" max="37" width="1.7109375" style="541" customWidth="1"/>
    <col min="38" max="38" width="6.8515625" style="190" customWidth="1"/>
    <col min="39" max="39" width="1.7109375" style="541" customWidth="1"/>
    <col min="40" max="40" width="6.8515625" style="164" customWidth="1"/>
    <col min="41" max="41" width="1.7109375" style="554" customWidth="1"/>
    <col min="42" max="42" width="6.8515625" style="164" customWidth="1"/>
    <col min="43" max="43" width="1.7109375" style="554" customWidth="1"/>
    <col min="44" max="44" width="6.8515625" style="164" customWidth="1"/>
    <col min="45" max="45" width="1.7109375" style="541" customWidth="1"/>
    <col min="46" max="46" width="6.8515625" style="164" customWidth="1"/>
    <col min="47" max="47" width="1.7109375" style="541" customWidth="1"/>
    <col min="48" max="48" width="6.8515625" style="164" customWidth="1"/>
    <col min="49" max="49" width="1.7109375" style="541" customWidth="1"/>
    <col min="50" max="50" width="6.8515625" style="164" customWidth="1"/>
    <col min="51" max="51" width="1.7109375" style="541" customWidth="1"/>
    <col min="52" max="52" width="6.8515625" style="164" customWidth="1"/>
    <col min="53" max="53" width="1.7109375" style="541" customWidth="1"/>
    <col min="54" max="54" width="0.2890625" style="194" customWidth="1"/>
    <col min="55" max="55" width="3.28125" style="0" customWidth="1"/>
    <col min="56" max="56" width="6.28125" style="268" customWidth="1"/>
    <col min="57" max="57" width="36.28125" style="273" customWidth="1"/>
    <col min="58" max="58" width="7.7109375" style="273" customWidth="1"/>
    <col min="59" max="59" width="5.8515625" style="273" customWidth="1"/>
    <col min="60" max="60" width="1.7109375" style="273" customWidth="1"/>
    <col min="61" max="61" width="5.8515625" style="268" customWidth="1"/>
    <col min="62" max="62" width="1.7109375" style="273" customWidth="1"/>
    <col min="63" max="63" width="5.8515625" style="268" customWidth="1"/>
    <col min="64" max="64" width="1.7109375" style="268" customWidth="1"/>
    <col min="65" max="65" width="5.8515625" style="268" customWidth="1"/>
    <col min="66" max="66" width="1.7109375" style="268" customWidth="1"/>
    <col min="67" max="67" width="5.8515625" style="268" customWidth="1"/>
    <col min="68" max="68" width="1.7109375" style="268" customWidth="1"/>
    <col min="69" max="69" width="5.8515625" style="268" customWidth="1"/>
    <col min="70" max="70" width="1.7109375" style="268" customWidth="1"/>
    <col min="71" max="71" width="5.8515625" style="268" customWidth="1"/>
    <col min="72" max="72" width="1.7109375" style="268" customWidth="1"/>
    <col min="73" max="73" width="5.8515625" style="268" customWidth="1"/>
    <col min="74" max="74" width="1.7109375" style="268" customWidth="1"/>
    <col min="75" max="75" width="5.8515625" style="268" customWidth="1"/>
    <col min="76" max="76" width="1.7109375" style="273" customWidth="1"/>
    <col min="77" max="77" width="5.8515625" style="268" customWidth="1"/>
    <col min="78" max="78" width="1.7109375" style="273" customWidth="1"/>
    <col min="79" max="79" width="5.8515625" style="268" customWidth="1"/>
    <col min="80" max="80" width="1.7109375" style="273" customWidth="1"/>
    <col min="81" max="81" width="5.8515625" style="268" customWidth="1"/>
    <col min="82" max="82" width="1.7109375" style="273" customWidth="1"/>
    <col min="83" max="83" width="5.8515625" style="268" customWidth="1"/>
    <col min="84" max="84" width="1.7109375" style="273" customWidth="1"/>
    <col min="85" max="85" width="5.8515625" style="273" customWidth="1"/>
    <col min="86" max="86" width="1.7109375" style="268" customWidth="1"/>
    <col min="87" max="87" width="5.8515625" style="268" customWidth="1"/>
    <col min="88" max="88" width="1.7109375" style="268" customWidth="1"/>
    <col min="89" max="89" width="5.8515625" style="268" customWidth="1"/>
    <col min="90" max="90" width="1.7109375" style="273" customWidth="1"/>
    <col min="91" max="91" width="5.8515625" style="268" customWidth="1"/>
    <col min="92" max="92" width="1.7109375" style="273" customWidth="1"/>
    <col min="93" max="93" width="5.8515625" style="268" customWidth="1"/>
    <col min="94" max="94" width="1.7109375" style="273" customWidth="1"/>
    <col min="95" max="95" width="5.8515625" style="273" customWidth="1"/>
    <col min="96" max="96" width="1.7109375" style="273" customWidth="1"/>
    <col min="97" max="97" width="5.8515625" style="268" customWidth="1"/>
    <col min="98" max="98" width="1.7109375" style="273" customWidth="1"/>
    <col min="99" max="99" width="5.8515625" style="268" customWidth="1"/>
    <col min="100" max="100" width="1.7109375" style="273" customWidth="1"/>
    <col min="101" max="101" width="5.8515625" style="268" customWidth="1"/>
    <col min="102" max="102" width="1.7109375" style="273" customWidth="1"/>
    <col min="103" max="103" width="5.8515625" style="268" customWidth="1"/>
    <col min="104" max="104" width="1.7109375" style="273" customWidth="1"/>
    <col min="105" max="105" width="5.8515625" style="273" customWidth="1"/>
    <col min="106" max="106" width="1.7109375" style="273" customWidth="1"/>
  </cols>
  <sheetData>
    <row r="1" spans="2:107" ht="15.75" customHeight="1">
      <c r="B1" s="364">
        <v>0</v>
      </c>
      <c r="C1" s="887" t="s">
        <v>113</v>
      </c>
      <c r="D1" s="887"/>
      <c r="E1" s="887"/>
      <c r="F1" s="425"/>
      <c r="G1" s="182"/>
      <c r="H1" s="157"/>
      <c r="I1" s="182"/>
      <c r="J1" s="157"/>
      <c r="K1" s="182"/>
      <c r="L1" s="157"/>
      <c r="M1" s="182"/>
      <c r="N1" s="157"/>
      <c r="O1" s="182"/>
      <c r="P1" s="157"/>
      <c r="Q1" s="182"/>
      <c r="R1" s="157"/>
      <c r="S1" s="182"/>
      <c r="T1" s="157"/>
      <c r="U1" s="182"/>
      <c r="V1" s="157"/>
      <c r="W1" s="182"/>
      <c r="X1" s="157"/>
      <c r="Y1" s="182"/>
      <c r="Z1" s="157"/>
      <c r="AA1" s="534"/>
      <c r="AB1" s="157"/>
      <c r="AC1" s="534"/>
      <c r="AD1" s="157"/>
      <c r="AE1" s="534"/>
      <c r="AF1" s="167"/>
      <c r="AG1" s="542"/>
      <c r="AH1" s="167"/>
      <c r="AI1" s="542"/>
      <c r="AJ1" s="192"/>
      <c r="AK1" s="542"/>
      <c r="AL1" s="192"/>
      <c r="AM1" s="542"/>
      <c r="AN1" s="167"/>
      <c r="AO1" s="545"/>
      <c r="AP1" s="167"/>
      <c r="AQ1" s="545"/>
      <c r="AR1" s="167"/>
      <c r="AS1" s="542"/>
      <c r="AT1" s="167"/>
      <c r="AU1" s="542"/>
      <c r="AV1" s="167"/>
      <c r="AW1" s="542"/>
      <c r="AX1" s="167"/>
      <c r="AY1" s="542"/>
      <c r="AZ1" s="167"/>
      <c r="BA1" s="542"/>
      <c r="BD1" s="369" t="s">
        <v>70</v>
      </c>
      <c r="BE1" s="272"/>
      <c r="BF1" s="908"/>
      <c r="BG1" s="908"/>
      <c r="BH1" s="908"/>
      <c r="BI1" s="908"/>
      <c r="BJ1" s="908"/>
      <c r="BK1" s="908"/>
      <c r="BL1" s="908"/>
      <c r="BM1" s="908"/>
      <c r="BN1" s="908"/>
      <c r="BO1" s="908"/>
      <c r="BP1" s="908"/>
      <c r="BQ1" s="908"/>
      <c r="BR1" s="908"/>
      <c r="BS1" s="908"/>
      <c r="BT1" s="908"/>
      <c r="BU1" s="908"/>
      <c r="BV1" s="908"/>
      <c r="BW1" s="908"/>
      <c r="BX1" s="908"/>
      <c r="BY1" s="908"/>
      <c r="BZ1" s="908"/>
      <c r="CA1" s="908"/>
      <c r="CB1" s="908"/>
      <c r="CC1" s="908"/>
      <c r="CD1" s="908"/>
      <c r="CE1" s="908"/>
      <c r="CF1" s="908"/>
      <c r="CG1" s="908"/>
      <c r="CH1" s="908"/>
      <c r="CI1" s="908"/>
      <c r="CJ1" s="908"/>
      <c r="CK1" s="908"/>
      <c r="CL1" s="908"/>
      <c r="CM1" s="908"/>
      <c r="CN1" s="908"/>
      <c r="CO1" s="908"/>
      <c r="CP1" s="908"/>
      <c r="CQ1" s="908"/>
      <c r="CR1" s="272"/>
      <c r="CS1" s="272"/>
      <c r="CT1" s="272"/>
      <c r="CU1" s="272"/>
      <c r="CV1" s="272"/>
      <c r="CW1" s="272"/>
      <c r="CX1" s="272"/>
      <c r="CY1" s="272"/>
      <c r="CZ1" s="272"/>
      <c r="DA1" s="272"/>
      <c r="DB1" s="272"/>
      <c r="DC1" s="97"/>
    </row>
    <row r="2" spans="3:107" ht="16.5" customHeight="1">
      <c r="C2" s="61"/>
      <c r="D2" s="61"/>
      <c r="E2" s="62"/>
      <c r="F2" s="426"/>
      <c r="G2" s="183"/>
      <c r="H2" s="158"/>
      <c r="I2" s="183"/>
      <c r="J2" s="158"/>
      <c r="K2" s="183"/>
      <c r="L2" s="158"/>
      <c r="M2" s="183"/>
      <c r="N2" s="158"/>
      <c r="O2" s="183"/>
      <c r="P2" s="158"/>
      <c r="Q2" s="183"/>
      <c r="R2" s="158"/>
      <c r="S2" s="183"/>
      <c r="T2" s="158"/>
      <c r="U2" s="183"/>
      <c r="V2" s="158"/>
      <c r="W2" s="183"/>
      <c r="X2" s="158"/>
      <c r="Y2" s="183"/>
      <c r="Z2" s="158"/>
      <c r="AA2" s="535"/>
      <c r="AB2" s="158"/>
      <c r="AC2" s="535"/>
      <c r="AD2" s="158"/>
      <c r="AE2" s="535"/>
      <c r="AF2" s="168"/>
      <c r="AG2" s="543"/>
      <c r="AH2" s="168"/>
      <c r="AI2" s="543"/>
      <c r="AJ2" s="193"/>
      <c r="AK2" s="543"/>
      <c r="AL2" s="193"/>
      <c r="AM2" s="543"/>
      <c r="AN2" s="168"/>
      <c r="AO2" s="546"/>
      <c r="AP2" s="168"/>
      <c r="AQ2" s="546"/>
      <c r="AR2" s="168"/>
      <c r="AS2" s="543"/>
      <c r="AT2" s="168"/>
      <c r="AU2" s="543"/>
      <c r="AV2" s="168"/>
      <c r="AW2" s="543"/>
      <c r="AX2" s="168"/>
      <c r="AY2" s="543"/>
      <c r="AZ2" s="168"/>
      <c r="BA2" s="543"/>
      <c r="BB2" s="248"/>
      <c r="BD2" s="444" t="s">
        <v>73</v>
      </c>
      <c r="CR2" s="272"/>
      <c r="DB2" s="272"/>
      <c r="DC2" s="97"/>
    </row>
    <row r="3" spans="1:107" s="11" customFormat="1" ht="17.25" customHeight="1">
      <c r="A3" s="364"/>
      <c r="B3" s="364">
        <v>478</v>
      </c>
      <c r="C3" s="235" t="s">
        <v>244</v>
      </c>
      <c r="D3" s="472" t="s">
        <v>371</v>
      </c>
      <c r="E3" s="470"/>
      <c r="F3" s="427"/>
      <c r="G3" s="241"/>
      <c r="H3" s="242"/>
      <c r="I3" s="241"/>
      <c r="J3" s="242"/>
      <c r="K3" s="241"/>
      <c r="L3" s="242"/>
      <c r="M3" s="241"/>
      <c r="N3" s="242"/>
      <c r="O3" s="241"/>
      <c r="P3" s="242"/>
      <c r="Q3" s="241"/>
      <c r="R3" s="242"/>
      <c r="S3" s="241"/>
      <c r="T3" s="242"/>
      <c r="U3" s="241"/>
      <c r="V3" s="240"/>
      <c r="W3" s="241"/>
      <c r="X3" s="240"/>
      <c r="Y3" s="241"/>
      <c r="Z3" s="240"/>
      <c r="AA3" s="535"/>
      <c r="AB3" s="235" t="s">
        <v>245</v>
      </c>
      <c r="AC3" s="236"/>
      <c r="AD3" s="237"/>
      <c r="AE3" s="236"/>
      <c r="AF3" s="238"/>
      <c r="AG3" s="236"/>
      <c r="AH3" s="237"/>
      <c r="AI3" s="236"/>
      <c r="AJ3" s="237"/>
      <c r="AK3" s="236"/>
      <c r="AL3" s="237"/>
      <c r="AM3" s="236"/>
      <c r="AN3" s="239"/>
      <c r="AO3" s="470"/>
      <c r="AP3" s="239"/>
      <c r="AQ3" s="470"/>
      <c r="AR3" s="239"/>
      <c r="AS3" s="555"/>
      <c r="AT3" s="127"/>
      <c r="AU3" s="555"/>
      <c r="AV3" s="239"/>
      <c r="AW3" s="555"/>
      <c r="AX3" s="127"/>
      <c r="AY3" s="555"/>
      <c r="AZ3" s="239"/>
      <c r="BA3" s="555"/>
      <c r="BB3" s="248"/>
      <c r="BC3" s="14"/>
      <c r="BD3" s="445" t="s">
        <v>4</v>
      </c>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287"/>
      <c r="CQ3" s="287"/>
      <c r="CR3" s="288"/>
      <c r="CS3" s="349"/>
      <c r="CT3" s="349"/>
      <c r="CU3" s="349"/>
      <c r="CV3" s="287"/>
      <c r="CW3" s="349"/>
      <c r="CX3" s="349"/>
      <c r="CY3" s="349"/>
      <c r="CZ3" s="287"/>
      <c r="DA3" s="287"/>
      <c r="DB3" s="288"/>
      <c r="DC3" s="124"/>
    </row>
    <row r="4" spans="1:107" s="263" customFormat="1" ht="4.5" customHeight="1">
      <c r="A4" s="364"/>
      <c r="B4" s="364"/>
      <c r="C4" s="888"/>
      <c r="D4" s="888"/>
      <c r="E4" s="888"/>
      <c r="F4" s="889"/>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888"/>
      <c r="AS4" s="888"/>
      <c r="AT4" s="888"/>
      <c r="AU4" s="888"/>
      <c r="AV4" s="473"/>
      <c r="AW4" s="473"/>
      <c r="AX4" s="473"/>
      <c r="AY4" s="473"/>
      <c r="AZ4" s="473"/>
      <c r="BA4" s="473"/>
      <c r="BB4" s="248"/>
      <c r="BC4" s="262"/>
      <c r="BD4" s="348"/>
      <c r="BE4" s="350"/>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287"/>
      <c r="CQ4" s="287"/>
      <c r="CR4" s="288"/>
      <c r="CS4" s="349"/>
      <c r="CT4" s="349"/>
      <c r="CU4" s="349"/>
      <c r="CV4" s="287"/>
      <c r="CW4" s="349"/>
      <c r="CX4" s="349"/>
      <c r="CY4" s="349"/>
      <c r="CZ4" s="287"/>
      <c r="DA4" s="287"/>
      <c r="DB4" s="288"/>
      <c r="DC4" s="124"/>
    </row>
    <row r="5" spans="3:107" ht="1.5" customHeight="1">
      <c r="C5" s="68"/>
      <c r="D5" s="68"/>
      <c r="E5" s="68"/>
      <c r="F5" s="428"/>
      <c r="G5" s="184"/>
      <c r="H5" s="159"/>
      <c r="I5" s="184"/>
      <c r="J5" s="159"/>
      <c r="K5" s="184"/>
      <c r="L5" s="159"/>
      <c r="M5" s="184"/>
      <c r="N5" s="159"/>
      <c r="O5" s="184"/>
      <c r="P5" s="159"/>
      <c r="Q5" s="184"/>
      <c r="R5" s="159"/>
      <c r="S5" s="184"/>
      <c r="T5" s="159"/>
      <c r="U5" s="184"/>
      <c r="V5" s="159"/>
      <c r="W5" s="184"/>
      <c r="X5" s="159"/>
      <c r="Y5" s="184"/>
      <c r="Z5" s="159"/>
      <c r="AA5" s="536"/>
      <c r="AB5" s="159"/>
      <c r="AC5" s="536"/>
      <c r="AD5" s="159"/>
      <c r="AE5" s="536"/>
      <c r="AF5" s="159"/>
      <c r="AG5" s="536"/>
      <c r="AH5" s="159"/>
      <c r="AI5" s="536"/>
      <c r="AJ5" s="184"/>
      <c r="AK5" s="536"/>
      <c r="AL5" s="184"/>
      <c r="AM5" s="536"/>
      <c r="AN5" s="159"/>
      <c r="AO5" s="547"/>
      <c r="AP5" s="159"/>
      <c r="AQ5" s="547"/>
      <c r="AR5" s="159"/>
      <c r="AS5" s="536"/>
      <c r="AT5" s="159"/>
      <c r="AU5" s="536"/>
      <c r="AV5" s="159"/>
      <c r="AW5" s="536"/>
      <c r="AX5" s="159"/>
      <c r="AY5" s="536"/>
      <c r="AZ5" s="159"/>
      <c r="BA5" s="536"/>
      <c r="BC5" s="14"/>
      <c r="BD5" s="349"/>
      <c r="BE5" s="351"/>
      <c r="BF5" s="352"/>
      <c r="BG5" s="353"/>
      <c r="BH5" s="351"/>
      <c r="BI5" s="897"/>
      <c r="BJ5" s="897"/>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297"/>
      <c r="CQ5" s="297"/>
      <c r="CR5" s="288"/>
      <c r="CS5" s="351"/>
      <c r="CT5" s="351"/>
      <c r="CU5" s="351"/>
      <c r="CV5" s="297"/>
      <c r="CW5" s="351"/>
      <c r="CX5" s="351"/>
      <c r="CY5" s="351"/>
      <c r="CZ5" s="297"/>
      <c r="DA5" s="297"/>
      <c r="DB5" s="288"/>
      <c r="DC5" s="97"/>
    </row>
    <row r="6" spans="2:107" ht="17.25" customHeight="1">
      <c r="B6" s="364">
        <v>162</v>
      </c>
      <c r="C6" s="210" t="s">
        <v>157</v>
      </c>
      <c r="D6" s="210"/>
      <c r="E6" s="69"/>
      <c r="F6" s="429"/>
      <c r="G6" s="185"/>
      <c r="H6" s="160"/>
      <c r="I6" s="185"/>
      <c r="J6" s="160"/>
      <c r="K6" s="185"/>
      <c r="L6" s="160"/>
      <c r="M6" s="185"/>
      <c r="N6" s="160"/>
      <c r="O6" s="185"/>
      <c r="P6" s="160"/>
      <c r="Q6" s="185"/>
      <c r="R6" s="160"/>
      <c r="S6" s="185"/>
      <c r="T6" s="160"/>
      <c r="U6" s="185"/>
      <c r="V6" s="160"/>
      <c r="W6" s="185"/>
      <c r="X6" s="160"/>
      <c r="Y6" s="191"/>
      <c r="Z6" s="166"/>
      <c r="AA6" s="537"/>
      <c r="AB6" s="166"/>
      <c r="AC6" s="537"/>
      <c r="AD6" s="166"/>
      <c r="AE6" s="537"/>
      <c r="AF6" s="166"/>
      <c r="AG6" s="537"/>
      <c r="AH6" s="166"/>
      <c r="AI6" s="537"/>
      <c r="AJ6" s="191"/>
      <c r="AK6" s="537"/>
      <c r="AL6" s="191"/>
      <c r="AM6" s="537"/>
      <c r="AN6" s="166"/>
      <c r="AO6" s="548"/>
      <c r="AP6" s="166"/>
      <c r="AQ6" s="548"/>
      <c r="AR6" s="166"/>
      <c r="AS6" s="537"/>
      <c r="AT6" s="166"/>
      <c r="AU6" s="537"/>
      <c r="AV6" s="166"/>
      <c r="AW6" s="537"/>
      <c r="AX6" s="166"/>
      <c r="AY6" s="537"/>
      <c r="AZ6" s="166"/>
      <c r="BA6" s="537"/>
      <c r="BB6" s="249"/>
      <c r="BC6" s="70"/>
      <c r="BD6" s="348"/>
      <c r="BE6" s="348"/>
      <c r="BF6" s="348"/>
      <c r="BG6" s="370"/>
      <c r="BH6" s="354"/>
      <c r="BI6" s="355"/>
      <c r="BJ6" s="356"/>
      <c r="BK6" s="356"/>
      <c r="BL6" s="357"/>
      <c r="BM6" s="357"/>
      <c r="BN6" s="355"/>
      <c r="BO6" s="355"/>
      <c r="BP6" s="356"/>
      <c r="BQ6" s="356"/>
      <c r="BR6" s="357"/>
      <c r="BS6" s="357"/>
      <c r="BT6" s="355"/>
      <c r="BU6" s="355"/>
      <c r="BV6" s="356"/>
      <c r="BW6" s="357"/>
      <c r="BX6" s="357"/>
      <c r="BY6" s="357"/>
      <c r="BZ6" s="357"/>
      <c r="CA6" s="357"/>
      <c r="CB6" s="357"/>
      <c r="CC6" s="357"/>
      <c r="CD6" s="357"/>
      <c r="CE6" s="357"/>
      <c r="CF6" s="357"/>
      <c r="CG6" s="357"/>
      <c r="CH6" s="357"/>
      <c r="CI6" s="357"/>
      <c r="CJ6" s="357"/>
      <c r="CK6" s="357"/>
      <c r="CL6" s="357"/>
      <c r="CM6" s="357"/>
      <c r="CN6" s="357"/>
      <c r="CO6" s="357"/>
      <c r="CP6" s="298"/>
      <c r="CQ6" s="298"/>
      <c r="CR6" s="272"/>
      <c r="CS6" s="357"/>
      <c r="CT6" s="357"/>
      <c r="CU6" s="357"/>
      <c r="CV6" s="298"/>
      <c r="CW6" s="357"/>
      <c r="CX6" s="357"/>
      <c r="CY6" s="357"/>
      <c r="CZ6" s="298"/>
      <c r="DA6" s="298"/>
      <c r="DB6" s="272"/>
      <c r="DC6" s="97"/>
    </row>
    <row r="7" spans="4:103" ht="15.75" customHeight="1">
      <c r="D7" s="622"/>
      <c r="F7" s="789" t="s">
        <v>243</v>
      </c>
      <c r="G7" s="186"/>
      <c r="H7" s="165"/>
      <c r="I7" s="186"/>
      <c r="J7" s="165"/>
      <c r="K7" s="186"/>
      <c r="M7" s="186"/>
      <c r="N7" s="165"/>
      <c r="O7" s="186"/>
      <c r="P7" s="165"/>
      <c r="Q7" s="186"/>
      <c r="S7" s="186"/>
      <c r="T7" s="165"/>
      <c r="U7" s="186"/>
      <c r="V7" s="165"/>
      <c r="W7" s="186"/>
      <c r="Y7" s="244"/>
      <c r="AA7" s="487"/>
      <c r="AB7" s="488"/>
      <c r="AC7" s="487"/>
      <c r="AD7" s="488"/>
      <c r="AE7" s="487"/>
      <c r="AF7" s="489"/>
      <c r="AG7" s="487"/>
      <c r="AI7" s="244"/>
      <c r="AJ7" s="245"/>
      <c r="AK7" s="544"/>
      <c r="AL7" s="246"/>
      <c r="AM7" s="244"/>
      <c r="AN7" s="247"/>
      <c r="AO7" s="549"/>
      <c r="AP7" s="247"/>
      <c r="AQ7" s="549"/>
      <c r="AR7" s="247"/>
      <c r="AS7" s="499"/>
      <c r="AT7" s="15"/>
      <c r="AV7" s="247"/>
      <c r="AW7" s="499"/>
      <c r="AX7" s="15"/>
      <c r="AZ7" s="247"/>
      <c r="BD7" s="905" t="s">
        <v>91</v>
      </c>
      <c r="BE7" s="906"/>
      <c r="BF7" s="906"/>
      <c r="BG7" s="906"/>
      <c r="BH7" s="906"/>
      <c r="BI7" s="906"/>
      <c r="BJ7" s="906"/>
      <c r="BK7" s="906"/>
      <c r="BL7" s="906"/>
      <c r="BM7" s="906"/>
      <c r="BN7" s="906"/>
      <c r="BO7" s="906"/>
      <c r="BP7" s="906"/>
      <c r="BQ7" s="906"/>
      <c r="BR7" s="906"/>
      <c r="BS7" s="906"/>
      <c r="BT7" s="906"/>
      <c r="BU7" s="906"/>
      <c r="BV7" s="906"/>
      <c r="BW7" s="906"/>
      <c r="BX7" s="906"/>
      <c r="BY7" s="906"/>
      <c r="BZ7" s="906"/>
      <c r="CA7" s="906"/>
      <c r="CB7" s="906"/>
      <c r="CC7" s="906"/>
      <c r="CD7" s="906"/>
      <c r="CE7" s="906"/>
      <c r="CF7" s="906"/>
      <c r="CG7" s="906"/>
      <c r="CH7" s="906"/>
      <c r="CI7" s="906"/>
      <c r="CJ7" s="906"/>
      <c r="CK7" s="906"/>
      <c r="CL7" s="906"/>
      <c r="CM7" s="906"/>
      <c r="CN7" s="906"/>
      <c r="CO7" s="906"/>
      <c r="CS7" s="273"/>
      <c r="CU7" s="273"/>
      <c r="CW7" s="273"/>
      <c r="CY7" s="273"/>
    </row>
    <row r="8" spans="2:106" ht="28.5" customHeight="1">
      <c r="B8" s="365">
        <v>2</v>
      </c>
      <c r="C8" s="71" t="s">
        <v>240</v>
      </c>
      <c r="D8" s="71" t="s">
        <v>241</v>
      </c>
      <c r="E8" s="71" t="s">
        <v>242</v>
      </c>
      <c r="F8" s="137">
        <v>1990</v>
      </c>
      <c r="G8" s="234"/>
      <c r="H8" s="137">
        <v>1995</v>
      </c>
      <c r="I8" s="234"/>
      <c r="J8" s="137">
        <v>1996</v>
      </c>
      <c r="K8" s="234"/>
      <c r="L8" s="137">
        <v>1997</v>
      </c>
      <c r="M8" s="234"/>
      <c r="N8" s="137">
        <v>1998</v>
      </c>
      <c r="O8" s="234"/>
      <c r="P8" s="137">
        <v>1999</v>
      </c>
      <c r="Q8" s="234"/>
      <c r="R8" s="137">
        <v>2000</v>
      </c>
      <c r="S8" s="234"/>
      <c r="T8" s="137">
        <v>2001</v>
      </c>
      <c r="U8" s="628"/>
      <c r="V8" s="137">
        <v>2002</v>
      </c>
      <c r="W8" s="628"/>
      <c r="X8" s="137">
        <v>2003</v>
      </c>
      <c r="Y8" s="628"/>
      <c r="Z8" s="137">
        <v>2004</v>
      </c>
      <c r="AA8" s="628"/>
      <c r="AB8" s="137">
        <v>2005</v>
      </c>
      <c r="AC8" s="628"/>
      <c r="AD8" s="137">
        <v>2006</v>
      </c>
      <c r="AE8" s="628"/>
      <c r="AF8" s="137">
        <v>2007</v>
      </c>
      <c r="AG8" s="628"/>
      <c r="AH8" s="137">
        <v>2008</v>
      </c>
      <c r="AI8" s="629"/>
      <c r="AJ8" s="137">
        <v>2009</v>
      </c>
      <c r="AK8" s="629"/>
      <c r="AL8" s="137">
        <v>2010</v>
      </c>
      <c r="AM8" s="628"/>
      <c r="AN8" s="137">
        <v>2011</v>
      </c>
      <c r="AO8" s="628"/>
      <c r="AP8" s="137">
        <v>2012</v>
      </c>
      <c r="AQ8" s="628"/>
      <c r="AR8" s="137">
        <v>2013</v>
      </c>
      <c r="AS8" s="628"/>
      <c r="AT8" s="137">
        <v>2014</v>
      </c>
      <c r="AU8" s="628"/>
      <c r="AV8" s="137">
        <v>2015</v>
      </c>
      <c r="AW8" s="628"/>
      <c r="AX8" s="137">
        <v>2016</v>
      </c>
      <c r="AY8" s="628"/>
      <c r="AZ8" s="137">
        <v>2017</v>
      </c>
      <c r="BA8" s="628"/>
      <c r="BB8" s="101"/>
      <c r="BC8" s="72"/>
      <c r="BD8" s="71" t="s">
        <v>24</v>
      </c>
      <c r="BE8" s="71" t="s">
        <v>25</v>
      </c>
      <c r="BF8" s="71" t="s">
        <v>26</v>
      </c>
      <c r="BG8" s="137">
        <v>1990</v>
      </c>
      <c r="BH8" s="234"/>
      <c r="BI8" s="137">
        <v>1995</v>
      </c>
      <c r="BJ8" s="234"/>
      <c r="BK8" s="137">
        <v>1996</v>
      </c>
      <c r="BL8" s="234"/>
      <c r="BM8" s="137">
        <v>1997</v>
      </c>
      <c r="BN8" s="234"/>
      <c r="BO8" s="137">
        <v>1998</v>
      </c>
      <c r="BP8" s="234"/>
      <c r="BQ8" s="137">
        <v>1999</v>
      </c>
      <c r="BR8" s="234"/>
      <c r="BS8" s="137">
        <v>2000</v>
      </c>
      <c r="BT8" s="234"/>
      <c r="BU8" s="137">
        <v>2001</v>
      </c>
      <c r="BV8" s="234"/>
      <c r="BW8" s="137">
        <v>2002</v>
      </c>
      <c r="BX8" s="234"/>
      <c r="BY8" s="137">
        <v>2003</v>
      </c>
      <c r="BZ8" s="234"/>
      <c r="CA8" s="137">
        <v>2004</v>
      </c>
      <c r="CB8" s="234"/>
      <c r="CC8" s="137">
        <v>2005</v>
      </c>
      <c r="CD8" s="234"/>
      <c r="CE8" s="137">
        <v>2006</v>
      </c>
      <c r="CF8" s="234"/>
      <c r="CG8" s="137">
        <v>2007</v>
      </c>
      <c r="CH8" s="234"/>
      <c r="CI8" s="137">
        <v>2008</v>
      </c>
      <c r="CJ8" s="234"/>
      <c r="CK8" s="137">
        <v>2009</v>
      </c>
      <c r="CL8" s="234"/>
      <c r="CM8" s="137">
        <v>2010</v>
      </c>
      <c r="CN8" s="234"/>
      <c r="CO8" s="137">
        <v>2011</v>
      </c>
      <c r="CP8" s="630"/>
      <c r="CQ8" s="137">
        <v>2012</v>
      </c>
      <c r="CR8" s="234"/>
      <c r="CS8" s="137">
        <v>2013</v>
      </c>
      <c r="CT8" s="234"/>
      <c r="CU8" s="137">
        <v>2014</v>
      </c>
      <c r="CV8" s="630"/>
      <c r="CW8" s="137">
        <v>2015</v>
      </c>
      <c r="CX8" s="234"/>
      <c r="CY8" s="137">
        <v>2016</v>
      </c>
      <c r="CZ8" s="630"/>
      <c r="DA8" s="137">
        <v>2017</v>
      </c>
      <c r="DB8" s="234"/>
    </row>
    <row r="9" spans="2:106" ht="27" customHeight="1">
      <c r="B9" s="366">
        <v>360</v>
      </c>
      <c r="C9" s="711">
        <v>1</v>
      </c>
      <c r="D9" s="73" t="s">
        <v>246</v>
      </c>
      <c r="E9" s="714" t="s">
        <v>27</v>
      </c>
      <c r="F9" s="717"/>
      <c r="G9" s="626"/>
      <c r="H9" s="719"/>
      <c r="I9" s="626"/>
      <c r="J9" s="719"/>
      <c r="K9" s="626"/>
      <c r="L9" s="719"/>
      <c r="M9" s="626"/>
      <c r="N9" s="719"/>
      <c r="O9" s="626"/>
      <c r="P9" s="719"/>
      <c r="Q9" s="626"/>
      <c r="R9" s="719"/>
      <c r="S9" s="626"/>
      <c r="T9" s="719"/>
      <c r="U9" s="626"/>
      <c r="V9" s="719"/>
      <c r="W9" s="626"/>
      <c r="X9" s="719"/>
      <c r="Y9" s="626"/>
      <c r="Z9" s="717"/>
      <c r="AA9" s="626"/>
      <c r="AB9" s="717"/>
      <c r="AC9" s="626"/>
      <c r="AD9" s="717"/>
      <c r="AE9" s="626"/>
      <c r="AF9" s="717"/>
      <c r="AG9" s="626"/>
      <c r="AH9" s="717"/>
      <c r="AI9" s="626"/>
      <c r="AJ9" s="717"/>
      <c r="AK9" s="626"/>
      <c r="AL9" s="717"/>
      <c r="AM9" s="626"/>
      <c r="AN9" s="717"/>
      <c r="AO9" s="626"/>
      <c r="AP9" s="717"/>
      <c r="AQ9" s="626"/>
      <c r="AR9" s="717"/>
      <c r="AS9" s="626"/>
      <c r="AT9" s="717"/>
      <c r="AU9" s="626"/>
      <c r="AV9" s="717"/>
      <c r="AW9" s="626"/>
      <c r="AX9" s="717"/>
      <c r="AY9" s="626"/>
      <c r="AZ9" s="717"/>
      <c r="BA9" s="626"/>
      <c r="BB9" s="101"/>
      <c r="BC9" s="74"/>
      <c r="BD9" s="292">
        <v>1</v>
      </c>
      <c r="BE9" s="408" t="s">
        <v>49</v>
      </c>
      <c r="BF9" s="292" t="s">
        <v>27</v>
      </c>
      <c r="BG9" s="294" t="s">
        <v>0</v>
      </c>
      <c r="BH9" s="295"/>
      <c r="BI9" s="301" t="str">
        <f>IF(OR(ISBLANK(F9),ISBLANK(H9)),"N/A",IF(ABS((H9-F9)/F9)&gt;1,"&gt; 100%","ok"))</f>
        <v>N/A</v>
      </c>
      <c r="BJ9" s="295"/>
      <c r="BK9" s="301" t="str">
        <f>IF(OR(ISBLANK(H9),ISBLANK(J9)),"N/A",IF(ABS((J9-H9)/H9)&gt;0.25,"&gt; 25%","ok"))</f>
        <v>N/A</v>
      </c>
      <c r="BL9" s="301"/>
      <c r="BM9" s="301" t="str">
        <f>IF(OR(ISBLANK(J9),ISBLANK(L9)),"N/A",IF(ABS((L9-J9)/J9)&gt;0.25,"&gt; 25%","ok"))</f>
        <v>N/A</v>
      </c>
      <c r="BN9" s="301"/>
      <c r="BO9" s="301" t="str">
        <f>IF(OR(ISBLANK(L9),ISBLANK(N9)),"N/A",IF(ABS((N9-L9)/L9)&gt;0.25,"&gt; 25%","ok"))</f>
        <v>N/A</v>
      </c>
      <c r="BP9" s="301"/>
      <c r="BQ9" s="301" t="str">
        <f>IF(OR(ISBLANK(N9),ISBLANK(P9)),"N/A",IF(ABS((P9-N9)/N9)&gt;0.25,"&gt; 25%","ok"))</f>
        <v>N/A</v>
      </c>
      <c r="BR9" s="301"/>
      <c r="BS9" s="301" t="str">
        <f>IF(OR(ISBLANK(P9),ISBLANK(R9)),"N/A",IF(ABS((R9-P9)/P9)&gt;0.25,"&gt; 25%","ok"))</f>
        <v>N/A</v>
      </c>
      <c r="BT9" s="301"/>
      <c r="BU9" s="301" t="str">
        <f>IF(OR(ISBLANK(R9),ISBLANK(T9)),"N/A",IF(ABS((T9-R9)/R9)&gt;0.25,"&gt; 25%","ok"))</f>
        <v>N/A</v>
      </c>
      <c r="BV9" s="301"/>
      <c r="BW9" s="301" t="str">
        <f>IF(OR(ISBLANK(T9),ISBLANK(V9)),"N/A",IF(ABS((V9-T9)/T9)&gt;0.25,"&gt; 25%","ok"))</f>
        <v>N/A</v>
      </c>
      <c r="BX9" s="301"/>
      <c r="BY9" s="301" t="str">
        <f>IF(OR(ISBLANK(V9),ISBLANK(X9)),"N/A",IF(ABS((X9-V9)/V9)&gt;0.25,"&gt; 25%","ok"))</f>
        <v>N/A</v>
      </c>
      <c r="BZ9" s="301"/>
      <c r="CA9" s="301" t="str">
        <f>IF(OR(ISBLANK(X9),ISBLANK(Z9)),"N/A",IF(ABS((Z9-X9)/X9)&gt;0.25,"&gt; 25%","ok"))</f>
        <v>N/A</v>
      </c>
      <c r="CB9" s="301"/>
      <c r="CC9" s="301" t="str">
        <f>IF(OR(ISBLANK(Z9),ISBLANK(AB9)),"N/A",IF(ABS((AB9-Z9)/Z9)&gt;0.25,"&gt; 25%","ok"))</f>
        <v>N/A</v>
      </c>
      <c r="CD9" s="301"/>
      <c r="CE9" s="301" t="str">
        <f>IF(OR(ISBLANK(AB9),ISBLANK(AD9)),"N/A",IF(ABS((AD9-AB9)/AB9)&gt;0.25,"&gt; 25%","ok"))</f>
        <v>N/A</v>
      </c>
      <c r="CF9" s="301"/>
      <c r="CG9" s="301" t="str">
        <f>IF(OR(ISBLANK(AD9),ISBLANK(AF9)),"N/A",IF(ABS((AF9-AD9)/AD9)&gt;0.25,"&gt; 25%","ok"))</f>
        <v>N/A</v>
      </c>
      <c r="CH9" s="301"/>
      <c r="CI9" s="301" t="str">
        <f>IF(OR(ISBLANK(AF9),ISBLANK(AH9)),"N/A",IF(ABS((AH9-AF9)/AF9)&gt;0.25,"&gt; 25%","ok"))</f>
        <v>N/A</v>
      </c>
      <c r="CJ9" s="301"/>
      <c r="CK9" s="301" t="str">
        <f>IF(OR(ISBLANK(AH9),ISBLANK(AJ9)),"N/A",IF(ABS((AJ9-AH9)/AH9)&gt;0.25,"&gt; 25%","ok"))</f>
        <v>N/A</v>
      </c>
      <c r="CL9" s="301"/>
      <c r="CM9" s="301" t="str">
        <f>IF(OR(ISBLANK(AJ9),ISBLANK(AL9)),"N/A",IF(ABS((AL9-AJ9)/AJ9)&gt;0.25,"&gt; 25%","ok"))</f>
        <v>N/A</v>
      </c>
      <c r="CN9" s="301"/>
      <c r="CO9" s="301" t="str">
        <f>IF(OR(ISBLANK(AL9),ISBLANK(AN9)),"N/A",IF(ABS((AN9-AL9)/AL9)&gt;0.25,"&gt; 25%","ok"))</f>
        <v>N/A</v>
      </c>
      <c r="CP9" s="301"/>
      <c r="CQ9" s="301" t="str">
        <f>IF(OR(ISBLANK(AN9),ISBLANK(AP9)),"N/A",IF(ABS((AP9-AN9)/AN9)&gt;0.25,"&gt; 25%","ok"))</f>
        <v>N/A</v>
      </c>
      <c r="CR9" s="301"/>
      <c r="CS9" s="301" t="str">
        <f>IF(OR(ISBLANK(AP9),ISBLANK(AR9)),"N/A",IF(ABS((AR9-AP9)/AP9)&gt;0.25,"&gt; 25%","ok"))</f>
        <v>N/A</v>
      </c>
      <c r="CT9" s="301"/>
      <c r="CU9" s="301" t="str">
        <f>IF(OR(ISBLANK(AR9),ISBLANK(AT9)),"N/A",IF(ABS((AT9-AR9)/AR9)&gt;0.25,"&gt; 25%","ok"))</f>
        <v>N/A</v>
      </c>
      <c r="CV9" s="301"/>
      <c r="CW9" s="301" t="str">
        <f>IF(OR(ISBLANK(AT9),ISBLANK(AV9)),"N/A",IF(ABS((AV9-AT9)/AT9)&gt;0.25,"&gt; 25%","ok"))</f>
        <v>N/A</v>
      </c>
      <c r="CX9" s="301"/>
      <c r="CY9" s="301" t="str">
        <f>IF(OR(ISBLANK(AV9),ISBLANK(AX9)),"N/A",IF(ABS((AX9-AV9)/AV9)&gt;0.25,"&gt; 25%","ok"))</f>
        <v>N/A</v>
      </c>
      <c r="CZ9" s="301"/>
      <c r="DA9" s="301" t="str">
        <f aca="true" t="shared" si="0" ref="DA9:DA16">IF(OR(ISBLANK(AX9),ISBLANK(AZ9)),"N/A",IF(ABS((AZ9-AX9)/AX9)&gt;0.25,"&gt; 25%","ok"))</f>
        <v>N/A</v>
      </c>
      <c r="DB9" s="301"/>
    </row>
    <row r="10" spans="2:106" ht="23.25" customHeight="1">
      <c r="B10" s="366">
        <v>372</v>
      </c>
      <c r="C10" s="711">
        <v>2</v>
      </c>
      <c r="D10" s="75" t="s">
        <v>247</v>
      </c>
      <c r="E10" s="714" t="s">
        <v>27</v>
      </c>
      <c r="F10" s="717"/>
      <c r="G10" s="625"/>
      <c r="H10" s="719"/>
      <c r="I10" s="625"/>
      <c r="J10" s="719"/>
      <c r="K10" s="625"/>
      <c r="L10" s="719"/>
      <c r="M10" s="625"/>
      <c r="N10" s="719"/>
      <c r="O10" s="625"/>
      <c r="P10" s="719"/>
      <c r="Q10" s="625"/>
      <c r="R10" s="719"/>
      <c r="S10" s="625"/>
      <c r="T10" s="719"/>
      <c r="U10" s="625"/>
      <c r="V10" s="719"/>
      <c r="W10" s="625"/>
      <c r="X10" s="719"/>
      <c r="Y10" s="625"/>
      <c r="Z10" s="717"/>
      <c r="AA10" s="625"/>
      <c r="AB10" s="717"/>
      <c r="AC10" s="625"/>
      <c r="AD10" s="717"/>
      <c r="AE10" s="625"/>
      <c r="AF10" s="717"/>
      <c r="AG10" s="625"/>
      <c r="AH10" s="717"/>
      <c r="AI10" s="625"/>
      <c r="AJ10" s="717"/>
      <c r="AK10" s="625"/>
      <c r="AL10" s="717"/>
      <c r="AM10" s="625"/>
      <c r="AN10" s="717"/>
      <c r="AO10" s="625"/>
      <c r="AP10" s="717"/>
      <c r="AQ10" s="625"/>
      <c r="AR10" s="717"/>
      <c r="AS10" s="625"/>
      <c r="AT10" s="717"/>
      <c r="AU10" s="625"/>
      <c r="AV10" s="717"/>
      <c r="AW10" s="625"/>
      <c r="AX10" s="717"/>
      <c r="AY10" s="625"/>
      <c r="AZ10" s="717"/>
      <c r="BA10" s="625"/>
      <c r="BB10" s="101"/>
      <c r="BC10" s="74"/>
      <c r="BD10" s="292">
        <v>2</v>
      </c>
      <c r="BE10" s="408" t="s">
        <v>28</v>
      </c>
      <c r="BF10" s="227" t="s">
        <v>27</v>
      </c>
      <c r="BG10" s="294" t="s">
        <v>0</v>
      </c>
      <c r="BH10" s="228"/>
      <c r="BI10" s="403" t="str">
        <f aca="true" t="shared" si="1" ref="BI10:BI16">IF(OR(ISBLANK(F10),ISBLANK(H10)),"N/A",IF(ABS((H10-F10)/F10)&gt;1,"&gt; 100%","ok"))</f>
        <v>N/A</v>
      </c>
      <c r="BJ10" s="228"/>
      <c r="BK10" s="403" t="str">
        <f aca="true" t="shared" si="2" ref="BK10:BK16">IF(OR(ISBLANK(H10),ISBLANK(J10)),"N/A",IF(ABS((J10-H10)/H10)&gt;0.25,"&gt; 25%","ok"))</f>
        <v>N/A</v>
      </c>
      <c r="BL10" s="403"/>
      <c r="BM10" s="403" t="str">
        <f aca="true" t="shared" si="3" ref="BM10:BM16">IF(OR(ISBLANK(J10),ISBLANK(L10)),"N/A",IF(ABS((L10-J10)/J10)&gt;0.25,"&gt; 25%","ok"))</f>
        <v>N/A</v>
      </c>
      <c r="BN10" s="403"/>
      <c r="BO10" s="403" t="str">
        <f aca="true" t="shared" si="4" ref="BO10:BO16">IF(OR(ISBLANK(L10),ISBLANK(N10)),"N/A",IF(ABS((N10-L10)/L10)&gt;0.25,"&gt; 25%","ok"))</f>
        <v>N/A</v>
      </c>
      <c r="BP10" s="403"/>
      <c r="BQ10" s="403" t="str">
        <f aca="true" t="shared" si="5" ref="BQ10:BQ16">IF(OR(ISBLANK(N10),ISBLANK(P10)),"N/A",IF(ABS((P10-N10)/N10)&gt;0.25,"&gt; 25%","ok"))</f>
        <v>N/A</v>
      </c>
      <c r="BR10" s="403"/>
      <c r="BS10" s="403" t="str">
        <f aca="true" t="shared" si="6" ref="BS10:BS16">IF(OR(ISBLANK(P10),ISBLANK(R10)),"N/A",IF(ABS((R10-P10)/P10)&gt;0.25,"&gt; 25%","ok"))</f>
        <v>N/A</v>
      </c>
      <c r="BT10" s="403"/>
      <c r="BU10" s="403" t="str">
        <f aca="true" t="shared" si="7" ref="BU10:BU15">IF(OR(ISBLANK(R10),ISBLANK(T10)),"N/A",IF(ABS((T10-R10)/R10)&gt;0.25,"&gt; 25%","ok"))</f>
        <v>N/A</v>
      </c>
      <c r="BV10" s="403"/>
      <c r="BW10" s="403" t="str">
        <f aca="true" t="shared" si="8" ref="BW10:BW16">IF(OR(ISBLANK(T10),ISBLANK(V10)),"N/A",IF(ABS((V10-T10)/T10)&gt;0.25,"&gt; 25%","ok"))</f>
        <v>N/A</v>
      </c>
      <c r="BX10" s="403"/>
      <c r="BY10" s="403" t="str">
        <f aca="true" t="shared" si="9" ref="BY10:BY16">IF(OR(ISBLANK(V10),ISBLANK(X10)),"N/A",IF(ABS((X10-V10)/V10)&gt;0.25,"&gt; 25%","ok"))</f>
        <v>N/A</v>
      </c>
      <c r="BZ10" s="403"/>
      <c r="CA10" s="403" t="str">
        <f aca="true" t="shared" si="10" ref="CA10:CA16">IF(OR(ISBLANK(X10),ISBLANK(Z10)),"N/A",IF(ABS((Z10-X10)/X10)&gt;0.25,"&gt; 25%","ok"))</f>
        <v>N/A</v>
      </c>
      <c r="CB10" s="403"/>
      <c r="CC10" s="403" t="str">
        <f aca="true" t="shared" si="11" ref="CC10:CC16">IF(OR(ISBLANK(Z10),ISBLANK(AB10)),"N/A",IF(ABS((AB10-Z10)/Z10)&gt;0.25,"&gt; 25%","ok"))</f>
        <v>N/A</v>
      </c>
      <c r="CD10" s="403"/>
      <c r="CE10" s="403" t="str">
        <f aca="true" t="shared" si="12" ref="CE10:CE16">IF(OR(ISBLANK(AB10),ISBLANK(AD10)),"N/A",IF(ABS((AD10-AB10)/AB10)&gt;0.25,"&gt; 25%","ok"))</f>
        <v>N/A</v>
      </c>
      <c r="CF10" s="403"/>
      <c r="CG10" s="403" t="str">
        <f aca="true" t="shared" si="13" ref="CG10:CG16">IF(OR(ISBLANK(AD10),ISBLANK(AF10)),"N/A",IF(ABS((AF10-AD10)/AD10)&gt;0.25,"&gt; 25%","ok"))</f>
        <v>N/A</v>
      </c>
      <c r="CH10" s="403"/>
      <c r="CI10" s="403" t="str">
        <f aca="true" t="shared" si="14" ref="CI10:CI16">IF(OR(ISBLANK(AF10),ISBLANK(AH10)),"N/A",IF(ABS((AH10-AF10)/AF10)&gt;0.25,"&gt; 25%","ok"))</f>
        <v>N/A</v>
      </c>
      <c r="CJ10" s="403"/>
      <c r="CK10" s="403" t="str">
        <f aca="true" t="shared" si="15" ref="CK10:CK16">IF(OR(ISBLANK(AH10),ISBLANK(AJ10)),"N/A",IF(ABS((AJ10-AH10)/AH10)&gt;0.25,"&gt; 25%","ok"))</f>
        <v>N/A</v>
      </c>
      <c r="CL10" s="403"/>
      <c r="CM10" s="403" t="str">
        <f aca="true" t="shared" si="16" ref="CM10:CM16">IF(OR(ISBLANK(AJ10),ISBLANK(AL10)),"N/A",IF(ABS((AL10-AJ10)/AJ10)&gt;0.25,"&gt; 25%","ok"))</f>
        <v>N/A</v>
      </c>
      <c r="CN10" s="403"/>
      <c r="CO10" s="403" t="str">
        <f aca="true" t="shared" si="17" ref="CO10:CO16">IF(OR(ISBLANK(AL10),ISBLANK(AN10)),"N/A",IF(ABS((AN10-AL10)/AL10)&gt;0.25,"&gt; 25%","ok"))</f>
        <v>N/A</v>
      </c>
      <c r="CP10" s="403"/>
      <c r="CQ10" s="403" t="str">
        <f aca="true" t="shared" si="18" ref="CQ10:CQ16">IF(OR(ISBLANK(AN10),ISBLANK(AP10)),"N/A",IF(ABS((AP10-AN10)/AN10)&gt;0.25,"&gt; 25%","ok"))</f>
        <v>N/A</v>
      </c>
      <c r="CR10" s="403"/>
      <c r="CS10" s="403" t="str">
        <f aca="true" t="shared" si="19" ref="CS10:CS16">IF(OR(ISBLANK(AP10),ISBLANK(AR10)),"N/A",IF(ABS((AR10-AP10)/AP10)&gt;0.25,"&gt; 25%","ok"))</f>
        <v>N/A</v>
      </c>
      <c r="CT10" s="403"/>
      <c r="CU10" s="403" t="str">
        <f aca="true" t="shared" si="20" ref="CU10:CU16">IF(OR(ISBLANK(AR10),ISBLANK(AT10)),"N/A",IF(ABS((AT10-AR10)/AR10)&gt;0.25,"&gt; 25%","ok"))</f>
        <v>N/A</v>
      </c>
      <c r="CV10" s="403"/>
      <c r="CW10" s="403" t="str">
        <f aca="true" t="shared" si="21" ref="CW10:CW16">IF(OR(ISBLANK(AT10),ISBLANK(AV10)),"N/A",IF(ABS((AV10-AT10)/AT10)&gt;0.25,"&gt; 25%","ok"))</f>
        <v>N/A</v>
      </c>
      <c r="CX10" s="403"/>
      <c r="CY10" s="403" t="str">
        <f>IF(OR(ISBLANK(AV10),ISBLANK(AX10)),"N/A",IF(ABS((AX10-AV10)/AV10)&gt;0.25,"&gt; 25%","ok"))</f>
        <v>N/A</v>
      </c>
      <c r="CZ10" s="403"/>
      <c r="DA10" s="301" t="str">
        <f t="shared" si="0"/>
        <v>N/A</v>
      </c>
      <c r="DB10" s="403"/>
    </row>
    <row r="11" spans="2:106" ht="19.5" customHeight="1">
      <c r="B11" s="366">
        <v>374</v>
      </c>
      <c r="C11" s="712">
        <v>3</v>
      </c>
      <c r="D11" s="75" t="s">
        <v>248</v>
      </c>
      <c r="E11" s="715" t="s">
        <v>27</v>
      </c>
      <c r="F11" s="718"/>
      <c r="G11" s="625"/>
      <c r="H11" s="719"/>
      <c r="I11" s="625"/>
      <c r="J11" s="719"/>
      <c r="K11" s="625"/>
      <c r="L11" s="719"/>
      <c r="M11" s="625"/>
      <c r="N11" s="719"/>
      <c r="O11" s="625"/>
      <c r="P11" s="719"/>
      <c r="Q11" s="625"/>
      <c r="R11" s="719"/>
      <c r="S11" s="625"/>
      <c r="T11" s="719"/>
      <c r="U11" s="625"/>
      <c r="V11" s="719"/>
      <c r="W11" s="625"/>
      <c r="X11" s="719"/>
      <c r="Y11" s="625"/>
      <c r="Z11" s="718"/>
      <c r="AA11" s="625"/>
      <c r="AB11" s="718"/>
      <c r="AC11" s="625"/>
      <c r="AD11" s="718"/>
      <c r="AE11" s="625"/>
      <c r="AF11" s="718"/>
      <c r="AG11" s="625"/>
      <c r="AH11" s="718"/>
      <c r="AI11" s="625"/>
      <c r="AJ11" s="718"/>
      <c r="AK11" s="625"/>
      <c r="AL11" s="718"/>
      <c r="AM11" s="625"/>
      <c r="AN11" s="718"/>
      <c r="AO11" s="625"/>
      <c r="AP11" s="718"/>
      <c r="AQ11" s="625"/>
      <c r="AR11" s="718"/>
      <c r="AS11" s="625"/>
      <c r="AT11" s="718"/>
      <c r="AU11" s="625"/>
      <c r="AV11" s="718"/>
      <c r="AW11" s="625"/>
      <c r="AX11" s="718"/>
      <c r="AY11" s="625"/>
      <c r="AZ11" s="718"/>
      <c r="BA11" s="625"/>
      <c r="BB11" s="101"/>
      <c r="BC11" s="74"/>
      <c r="BD11" s="292">
        <v>3</v>
      </c>
      <c r="BE11" s="408" t="s">
        <v>48</v>
      </c>
      <c r="BF11" s="227" t="s">
        <v>27</v>
      </c>
      <c r="BG11" s="294" t="s">
        <v>0</v>
      </c>
      <c r="BH11" s="228"/>
      <c r="BI11" s="301" t="str">
        <f t="shared" si="1"/>
        <v>N/A</v>
      </c>
      <c r="BJ11" s="295"/>
      <c r="BK11" s="301" t="str">
        <f t="shared" si="2"/>
        <v>N/A</v>
      </c>
      <c r="BL11" s="301"/>
      <c r="BM11" s="301" t="str">
        <f t="shared" si="3"/>
        <v>N/A</v>
      </c>
      <c r="BN11" s="301"/>
      <c r="BO11" s="301" t="str">
        <f t="shared" si="4"/>
        <v>N/A</v>
      </c>
      <c r="BP11" s="301"/>
      <c r="BQ11" s="301" t="str">
        <f t="shared" si="5"/>
        <v>N/A</v>
      </c>
      <c r="BR11" s="301"/>
      <c r="BS11" s="301" t="str">
        <f t="shared" si="6"/>
        <v>N/A</v>
      </c>
      <c r="BT11" s="301"/>
      <c r="BU11" s="301" t="str">
        <f t="shared" si="7"/>
        <v>N/A</v>
      </c>
      <c r="BV11" s="301"/>
      <c r="BW11" s="301" t="str">
        <f t="shared" si="8"/>
        <v>N/A</v>
      </c>
      <c r="BX11" s="301"/>
      <c r="BY11" s="301" t="str">
        <f t="shared" si="9"/>
        <v>N/A</v>
      </c>
      <c r="BZ11" s="301"/>
      <c r="CA11" s="301" t="str">
        <f t="shared" si="10"/>
        <v>N/A</v>
      </c>
      <c r="CB11" s="301"/>
      <c r="CC11" s="301" t="str">
        <f t="shared" si="11"/>
        <v>N/A</v>
      </c>
      <c r="CD11" s="301"/>
      <c r="CE11" s="301" t="str">
        <f t="shared" si="12"/>
        <v>N/A</v>
      </c>
      <c r="CF11" s="301"/>
      <c r="CG11" s="301" t="str">
        <f t="shared" si="13"/>
        <v>N/A</v>
      </c>
      <c r="CH11" s="301"/>
      <c r="CI11" s="301" t="str">
        <f t="shared" si="14"/>
        <v>N/A</v>
      </c>
      <c r="CJ11" s="301"/>
      <c r="CK11" s="301" t="str">
        <f t="shared" si="15"/>
        <v>N/A</v>
      </c>
      <c r="CL11" s="301"/>
      <c r="CM11" s="301" t="str">
        <f t="shared" si="16"/>
        <v>N/A</v>
      </c>
      <c r="CN11" s="301"/>
      <c r="CO11" s="301" t="str">
        <f t="shared" si="17"/>
        <v>N/A</v>
      </c>
      <c r="CP11" s="301"/>
      <c r="CQ11" s="301" t="str">
        <f t="shared" si="18"/>
        <v>N/A</v>
      </c>
      <c r="CR11" s="301"/>
      <c r="CS11" s="301" t="str">
        <f t="shared" si="19"/>
        <v>N/A</v>
      </c>
      <c r="CT11" s="301"/>
      <c r="CU11" s="301" t="str">
        <f t="shared" si="20"/>
        <v>N/A</v>
      </c>
      <c r="CV11" s="301"/>
      <c r="CW11" s="301" t="str">
        <f t="shared" si="21"/>
        <v>N/A</v>
      </c>
      <c r="CX11" s="301"/>
      <c r="CY11" s="301" t="str">
        <f aca="true" t="shared" si="22" ref="CY11:CY16">IF(OR(ISBLANK(AV11),ISBLANK(AX11)),"N/A",IF(ABS((AX11-AV11)/AV11)&gt;0.25,"&gt; 25%","ok"))</f>
        <v>N/A</v>
      </c>
      <c r="CZ11" s="301"/>
      <c r="DA11" s="301" t="str">
        <f t="shared" si="0"/>
        <v>N/A</v>
      </c>
      <c r="DB11" s="301"/>
    </row>
    <row r="12" spans="2:106" ht="28.5" customHeight="1">
      <c r="B12" s="366">
        <v>415</v>
      </c>
      <c r="C12" s="711">
        <v>4</v>
      </c>
      <c r="D12" s="75" t="s">
        <v>249</v>
      </c>
      <c r="E12" s="714" t="s">
        <v>27</v>
      </c>
      <c r="F12" s="717"/>
      <c r="G12" s="625"/>
      <c r="H12" s="719"/>
      <c r="I12" s="625"/>
      <c r="J12" s="719"/>
      <c r="K12" s="625"/>
      <c r="L12" s="719"/>
      <c r="M12" s="625"/>
      <c r="N12" s="719"/>
      <c r="O12" s="625"/>
      <c r="P12" s="719"/>
      <c r="Q12" s="625"/>
      <c r="R12" s="719"/>
      <c r="S12" s="625"/>
      <c r="T12" s="719"/>
      <c r="U12" s="625"/>
      <c r="V12" s="719"/>
      <c r="W12" s="625"/>
      <c r="X12" s="719"/>
      <c r="Y12" s="625"/>
      <c r="Z12" s="717"/>
      <c r="AA12" s="625"/>
      <c r="AB12" s="717"/>
      <c r="AC12" s="625"/>
      <c r="AD12" s="717"/>
      <c r="AE12" s="625"/>
      <c r="AF12" s="717"/>
      <c r="AG12" s="625"/>
      <c r="AH12" s="717"/>
      <c r="AI12" s="625"/>
      <c r="AJ12" s="717"/>
      <c r="AK12" s="625"/>
      <c r="AL12" s="717"/>
      <c r="AM12" s="625"/>
      <c r="AN12" s="717"/>
      <c r="AO12" s="625"/>
      <c r="AP12" s="717"/>
      <c r="AQ12" s="625"/>
      <c r="AR12" s="717"/>
      <c r="AS12" s="625"/>
      <c r="AT12" s="717"/>
      <c r="AU12" s="625"/>
      <c r="AV12" s="717"/>
      <c r="AW12" s="625"/>
      <c r="AX12" s="717"/>
      <c r="AY12" s="625"/>
      <c r="AZ12" s="717"/>
      <c r="BA12" s="625"/>
      <c r="BB12" s="101"/>
      <c r="BC12" s="74"/>
      <c r="BD12" s="292">
        <v>4</v>
      </c>
      <c r="BE12" s="408" t="s">
        <v>17</v>
      </c>
      <c r="BF12" s="227" t="s">
        <v>27</v>
      </c>
      <c r="BG12" s="294" t="s">
        <v>0</v>
      </c>
      <c r="BH12" s="228"/>
      <c r="BI12" s="301" t="str">
        <f t="shared" si="1"/>
        <v>N/A</v>
      </c>
      <c r="BJ12" s="295"/>
      <c r="BK12" s="301" t="str">
        <f t="shared" si="2"/>
        <v>N/A</v>
      </c>
      <c r="BL12" s="301"/>
      <c r="BM12" s="301" t="str">
        <f t="shared" si="3"/>
        <v>N/A</v>
      </c>
      <c r="BN12" s="301"/>
      <c r="BO12" s="301" t="str">
        <f t="shared" si="4"/>
        <v>N/A</v>
      </c>
      <c r="BP12" s="301"/>
      <c r="BQ12" s="301" t="str">
        <f t="shared" si="5"/>
        <v>N/A</v>
      </c>
      <c r="BR12" s="301"/>
      <c r="BS12" s="301" t="str">
        <f t="shared" si="6"/>
        <v>N/A</v>
      </c>
      <c r="BT12" s="301"/>
      <c r="BU12" s="301" t="str">
        <f t="shared" si="7"/>
        <v>N/A</v>
      </c>
      <c r="BV12" s="301"/>
      <c r="BW12" s="301" t="str">
        <f t="shared" si="8"/>
        <v>N/A</v>
      </c>
      <c r="BX12" s="301"/>
      <c r="BY12" s="301" t="str">
        <f t="shared" si="9"/>
        <v>N/A</v>
      </c>
      <c r="BZ12" s="301"/>
      <c r="CA12" s="301" t="str">
        <f t="shared" si="10"/>
        <v>N/A</v>
      </c>
      <c r="CB12" s="301"/>
      <c r="CC12" s="301" t="str">
        <f t="shared" si="11"/>
        <v>N/A</v>
      </c>
      <c r="CD12" s="301"/>
      <c r="CE12" s="301" t="str">
        <f t="shared" si="12"/>
        <v>N/A</v>
      </c>
      <c r="CF12" s="301"/>
      <c r="CG12" s="301" t="str">
        <f t="shared" si="13"/>
        <v>N/A</v>
      </c>
      <c r="CH12" s="301"/>
      <c r="CI12" s="301" t="str">
        <f t="shared" si="14"/>
        <v>N/A</v>
      </c>
      <c r="CJ12" s="301"/>
      <c r="CK12" s="301" t="str">
        <f t="shared" si="15"/>
        <v>N/A</v>
      </c>
      <c r="CL12" s="301"/>
      <c r="CM12" s="301" t="str">
        <f t="shared" si="16"/>
        <v>N/A</v>
      </c>
      <c r="CN12" s="301"/>
      <c r="CO12" s="301" t="str">
        <f t="shared" si="17"/>
        <v>N/A</v>
      </c>
      <c r="CP12" s="301"/>
      <c r="CQ12" s="301" t="str">
        <f t="shared" si="18"/>
        <v>N/A</v>
      </c>
      <c r="CR12" s="301"/>
      <c r="CS12" s="301" t="str">
        <f t="shared" si="19"/>
        <v>N/A</v>
      </c>
      <c r="CT12" s="301"/>
      <c r="CU12" s="301" t="str">
        <f t="shared" si="20"/>
        <v>N/A</v>
      </c>
      <c r="CV12" s="301"/>
      <c r="CW12" s="301" t="str">
        <f t="shared" si="21"/>
        <v>N/A</v>
      </c>
      <c r="CX12" s="301"/>
      <c r="CY12" s="301" t="str">
        <f>IF(OR(ISBLANK(AV12),ISBLANK(AX12)),"N/A",IF(ABS((AX12-AV12)/AV12)&gt;0.25,"&gt; 25%","ok"))</f>
        <v>N/A</v>
      </c>
      <c r="CZ12" s="301"/>
      <c r="DA12" s="301" t="str">
        <f t="shared" si="0"/>
        <v>N/A</v>
      </c>
      <c r="DB12" s="301"/>
    </row>
    <row r="13" spans="2:106" ht="19.5" customHeight="1">
      <c r="B13" s="366">
        <v>419</v>
      </c>
      <c r="C13" s="712">
        <v>5</v>
      </c>
      <c r="D13" s="75" t="s">
        <v>250</v>
      </c>
      <c r="E13" s="715" t="s">
        <v>27</v>
      </c>
      <c r="F13" s="718"/>
      <c r="G13" s="625"/>
      <c r="H13" s="719"/>
      <c r="I13" s="625"/>
      <c r="J13" s="719"/>
      <c r="K13" s="625"/>
      <c r="L13" s="719"/>
      <c r="M13" s="625"/>
      <c r="N13" s="719"/>
      <c r="O13" s="625"/>
      <c r="P13" s="719"/>
      <c r="Q13" s="625"/>
      <c r="R13" s="719"/>
      <c r="S13" s="625"/>
      <c r="T13" s="719"/>
      <c r="U13" s="625"/>
      <c r="V13" s="719"/>
      <c r="W13" s="625"/>
      <c r="X13" s="719"/>
      <c r="Y13" s="625"/>
      <c r="Z13" s="718"/>
      <c r="AA13" s="625"/>
      <c r="AB13" s="718"/>
      <c r="AC13" s="625"/>
      <c r="AD13" s="718"/>
      <c r="AE13" s="625"/>
      <c r="AF13" s="718"/>
      <c r="AG13" s="625"/>
      <c r="AH13" s="718"/>
      <c r="AI13" s="625"/>
      <c r="AJ13" s="718"/>
      <c r="AK13" s="625"/>
      <c r="AL13" s="718"/>
      <c r="AM13" s="625"/>
      <c r="AN13" s="718"/>
      <c r="AO13" s="625"/>
      <c r="AP13" s="718"/>
      <c r="AQ13" s="625"/>
      <c r="AR13" s="718"/>
      <c r="AS13" s="625"/>
      <c r="AT13" s="718"/>
      <c r="AU13" s="625"/>
      <c r="AV13" s="718"/>
      <c r="AW13" s="625"/>
      <c r="AX13" s="718"/>
      <c r="AY13" s="625"/>
      <c r="AZ13" s="718"/>
      <c r="BA13" s="625"/>
      <c r="BB13" s="101"/>
      <c r="BC13" s="74"/>
      <c r="BD13" s="292">
        <v>5</v>
      </c>
      <c r="BE13" s="408" t="s">
        <v>56</v>
      </c>
      <c r="BF13" s="227" t="s">
        <v>27</v>
      </c>
      <c r="BG13" s="294" t="s">
        <v>0</v>
      </c>
      <c r="BH13" s="228"/>
      <c r="BI13" s="301" t="str">
        <f t="shared" si="1"/>
        <v>N/A</v>
      </c>
      <c r="BJ13" s="295"/>
      <c r="BK13" s="301" t="str">
        <f t="shared" si="2"/>
        <v>N/A</v>
      </c>
      <c r="BL13" s="301"/>
      <c r="BM13" s="301" t="str">
        <f t="shared" si="3"/>
        <v>N/A</v>
      </c>
      <c r="BN13" s="301"/>
      <c r="BO13" s="301" t="str">
        <f t="shared" si="4"/>
        <v>N/A</v>
      </c>
      <c r="BP13" s="301"/>
      <c r="BQ13" s="301" t="str">
        <f t="shared" si="5"/>
        <v>N/A</v>
      </c>
      <c r="BR13" s="301"/>
      <c r="BS13" s="301" t="str">
        <f t="shared" si="6"/>
        <v>N/A</v>
      </c>
      <c r="BT13" s="301"/>
      <c r="BU13" s="301" t="str">
        <f t="shared" si="7"/>
        <v>N/A</v>
      </c>
      <c r="BV13" s="301"/>
      <c r="BW13" s="301" t="str">
        <f t="shared" si="8"/>
        <v>N/A</v>
      </c>
      <c r="BX13" s="301"/>
      <c r="BY13" s="301" t="str">
        <f t="shared" si="9"/>
        <v>N/A</v>
      </c>
      <c r="BZ13" s="301"/>
      <c r="CA13" s="301" t="str">
        <f t="shared" si="10"/>
        <v>N/A</v>
      </c>
      <c r="CB13" s="301"/>
      <c r="CC13" s="301" t="str">
        <f t="shared" si="11"/>
        <v>N/A</v>
      </c>
      <c r="CD13" s="301"/>
      <c r="CE13" s="301" t="str">
        <f t="shared" si="12"/>
        <v>N/A</v>
      </c>
      <c r="CF13" s="301"/>
      <c r="CG13" s="301" t="str">
        <f t="shared" si="13"/>
        <v>N/A</v>
      </c>
      <c r="CH13" s="301"/>
      <c r="CI13" s="301" t="str">
        <f t="shared" si="14"/>
        <v>N/A</v>
      </c>
      <c r="CJ13" s="301"/>
      <c r="CK13" s="301" t="str">
        <f t="shared" si="15"/>
        <v>N/A</v>
      </c>
      <c r="CL13" s="301"/>
      <c r="CM13" s="301" t="str">
        <f t="shared" si="16"/>
        <v>N/A</v>
      </c>
      <c r="CN13" s="301"/>
      <c r="CO13" s="301" t="str">
        <f t="shared" si="17"/>
        <v>N/A</v>
      </c>
      <c r="CP13" s="301"/>
      <c r="CQ13" s="301" t="str">
        <f t="shared" si="18"/>
        <v>N/A</v>
      </c>
      <c r="CR13" s="301"/>
      <c r="CS13" s="301" t="str">
        <f t="shared" si="19"/>
        <v>N/A</v>
      </c>
      <c r="CT13" s="301"/>
      <c r="CU13" s="301" t="str">
        <f t="shared" si="20"/>
        <v>N/A</v>
      </c>
      <c r="CV13" s="301"/>
      <c r="CW13" s="301" t="str">
        <f t="shared" si="21"/>
        <v>N/A</v>
      </c>
      <c r="CX13" s="301"/>
      <c r="CY13" s="301" t="str">
        <f t="shared" si="22"/>
        <v>N/A</v>
      </c>
      <c r="CZ13" s="301"/>
      <c r="DA13" s="301" t="str">
        <f t="shared" si="0"/>
        <v>N/A</v>
      </c>
      <c r="DB13" s="301"/>
    </row>
    <row r="14" spans="2:107" ht="27.75" customHeight="1">
      <c r="B14" s="366">
        <v>2810</v>
      </c>
      <c r="C14" s="711">
        <v>6</v>
      </c>
      <c r="D14" s="75" t="s">
        <v>251</v>
      </c>
      <c r="E14" s="714" t="s">
        <v>27</v>
      </c>
      <c r="F14" s="717"/>
      <c r="G14" s="625"/>
      <c r="H14" s="719"/>
      <c r="I14" s="625"/>
      <c r="J14" s="719"/>
      <c r="K14" s="625"/>
      <c r="L14" s="719"/>
      <c r="M14" s="625"/>
      <c r="N14" s="719"/>
      <c r="O14" s="625"/>
      <c r="P14" s="719"/>
      <c r="Q14" s="625"/>
      <c r="R14" s="719"/>
      <c r="S14" s="625"/>
      <c r="T14" s="719"/>
      <c r="U14" s="625"/>
      <c r="V14" s="719"/>
      <c r="W14" s="625"/>
      <c r="X14" s="719"/>
      <c r="Y14" s="625"/>
      <c r="Z14" s="717"/>
      <c r="AA14" s="625"/>
      <c r="AB14" s="717"/>
      <c r="AC14" s="625"/>
      <c r="AD14" s="717"/>
      <c r="AE14" s="625"/>
      <c r="AF14" s="717"/>
      <c r="AG14" s="625"/>
      <c r="AH14" s="717"/>
      <c r="AI14" s="625"/>
      <c r="AJ14" s="717"/>
      <c r="AK14" s="625"/>
      <c r="AL14" s="717"/>
      <c r="AM14" s="625"/>
      <c r="AN14" s="717"/>
      <c r="AO14" s="625"/>
      <c r="AP14" s="717"/>
      <c r="AQ14" s="625"/>
      <c r="AR14" s="717"/>
      <c r="AS14" s="625"/>
      <c r="AT14" s="717"/>
      <c r="AU14" s="625"/>
      <c r="AV14" s="717"/>
      <c r="AW14" s="625"/>
      <c r="AX14" s="717"/>
      <c r="AY14" s="625"/>
      <c r="AZ14" s="717"/>
      <c r="BA14" s="625"/>
      <c r="BB14" s="101"/>
      <c r="BC14" s="74"/>
      <c r="BD14" s="292">
        <v>6</v>
      </c>
      <c r="BE14" s="408" t="s">
        <v>93</v>
      </c>
      <c r="BF14" s="227" t="s">
        <v>27</v>
      </c>
      <c r="BG14" s="294" t="s">
        <v>0</v>
      </c>
      <c r="BH14" s="228"/>
      <c r="BI14" s="301" t="str">
        <f t="shared" si="1"/>
        <v>N/A</v>
      </c>
      <c r="BJ14" s="295"/>
      <c r="BK14" s="301" t="str">
        <f t="shared" si="2"/>
        <v>N/A</v>
      </c>
      <c r="BL14" s="301"/>
      <c r="BM14" s="301" t="str">
        <f t="shared" si="3"/>
        <v>N/A</v>
      </c>
      <c r="BN14" s="301"/>
      <c r="BO14" s="301" t="str">
        <f t="shared" si="4"/>
        <v>N/A</v>
      </c>
      <c r="BP14" s="301"/>
      <c r="BQ14" s="301" t="str">
        <f t="shared" si="5"/>
        <v>N/A</v>
      </c>
      <c r="BR14" s="301"/>
      <c r="BS14" s="301" t="str">
        <f t="shared" si="6"/>
        <v>N/A</v>
      </c>
      <c r="BT14" s="301"/>
      <c r="BU14" s="301" t="str">
        <f t="shared" si="7"/>
        <v>N/A</v>
      </c>
      <c r="BV14" s="301"/>
      <c r="BW14" s="301" t="str">
        <f t="shared" si="8"/>
        <v>N/A</v>
      </c>
      <c r="BX14" s="301"/>
      <c r="BY14" s="301" t="str">
        <f t="shared" si="9"/>
        <v>N/A</v>
      </c>
      <c r="BZ14" s="301"/>
      <c r="CA14" s="301" t="str">
        <f t="shared" si="10"/>
        <v>N/A</v>
      </c>
      <c r="CB14" s="301"/>
      <c r="CC14" s="301" t="str">
        <f t="shared" si="11"/>
        <v>N/A</v>
      </c>
      <c r="CD14" s="301"/>
      <c r="CE14" s="301" t="str">
        <f t="shared" si="12"/>
        <v>N/A</v>
      </c>
      <c r="CF14" s="301"/>
      <c r="CG14" s="301" t="str">
        <f t="shared" si="13"/>
        <v>N/A</v>
      </c>
      <c r="CH14" s="301"/>
      <c r="CI14" s="301" t="str">
        <f t="shared" si="14"/>
        <v>N/A</v>
      </c>
      <c r="CJ14" s="301"/>
      <c r="CK14" s="301" t="str">
        <f t="shared" si="15"/>
        <v>N/A</v>
      </c>
      <c r="CL14" s="301"/>
      <c r="CM14" s="301" t="str">
        <f t="shared" si="16"/>
        <v>N/A</v>
      </c>
      <c r="CN14" s="301"/>
      <c r="CO14" s="301" t="str">
        <f t="shared" si="17"/>
        <v>N/A</v>
      </c>
      <c r="CP14" s="301"/>
      <c r="CQ14" s="301" t="str">
        <f t="shared" si="18"/>
        <v>N/A</v>
      </c>
      <c r="CR14" s="301"/>
      <c r="CS14" s="301" t="str">
        <f t="shared" si="19"/>
        <v>N/A</v>
      </c>
      <c r="CT14" s="301"/>
      <c r="CU14" s="301" t="str">
        <f t="shared" si="20"/>
        <v>N/A</v>
      </c>
      <c r="CV14" s="301"/>
      <c r="CW14" s="301" t="str">
        <f t="shared" si="21"/>
        <v>N/A</v>
      </c>
      <c r="CX14" s="301"/>
      <c r="CY14" s="301" t="str">
        <f>IF(OR(ISBLANK(AV14),ISBLANK(AX14)),"N/A",IF(ABS((AX14-AV14)/AV14)&gt;0.25,"&gt; 25%","ok"))</f>
        <v>N/A</v>
      </c>
      <c r="CZ14" s="301"/>
      <c r="DA14" s="301" t="str">
        <f t="shared" si="0"/>
        <v>N/A</v>
      </c>
      <c r="DB14" s="301"/>
      <c r="DC14" s="2"/>
    </row>
    <row r="15" spans="2:109" ht="23.25" customHeight="1">
      <c r="B15" s="366">
        <v>2867</v>
      </c>
      <c r="C15" s="711">
        <v>7</v>
      </c>
      <c r="D15" s="75" t="s">
        <v>252</v>
      </c>
      <c r="E15" s="714" t="s">
        <v>27</v>
      </c>
      <c r="F15" s="717"/>
      <c r="G15" s="625"/>
      <c r="H15" s="719"/>
      <c r="I15" s="625"/>
      <c r="J15" s="719"/>
      <c r="K15" s="625"/>
      <c r="L15" s="719"/>
      <c r="M15" s="625"/>
      <c r="N15" s="719"/>
      <c r="O15" s="625"/>
      <c r="P15" s="719"/>
      <c r="Q15" s="625"/>
      <c r="R15" s="719"/>
      <c r="S15" s="625"/>
      <c r="T15" s="719"/>
      <c r="U15" s="625"/>
      <c r="V15" s="719"/>
      <c r="W15" s="625"/>
      <c r="X15" s="719"/>
      <c r="Y15" s="625"/>
      <c r="Z15" s="717"/>
      <c r="AA15" s="625"/>
      <c r="AB15" s="717"/>
      <c r="AC15" s="625"/>
      <c r="AD15" s="717"/>
      <c r="AE15" s="625"/>
      <c r="AF15" s="717"/>
      <c r="AG15" s="625"/>
      <c r="AH15" s="717"/>
      <c r="AI15" s="625"/>
      <c r="AJ15" s="717"/>
      <c r="AK15" s="625"/>
      <c r="AL15" s="717"/>
      <c r="AM15" s="625"/>
      <c r="AN15" s="717"/>
      <c r="AO15" s="625"/>
      <c r="AP15" s="717"/>
      <c r="AQ15" s="625"/>
      <c r="AR15" s="717"/>
      <c r="AS15" s="625"/>
      <c r="AT15" s="717"/>
      <c r="AU15" s="625"/>
      <c r="AV15" s="717"/>
      <c r="AW15" s="625"/>
      <c r="AX15" s="717"/>
      <c r="AY15" s="625"/>
      <c r="AZ15" s="717"/>
      <c r="BA15" s="625"/>
      <c r="BB15" s="123"/>
      <c r="BC15" s="74"/>
      <c r="BD15" s="292">
        <v>7</v>
      </c>
      <c r="BE15" s="408" t="s">
        <v>29</v>
      </c>
      <c r="BF15" s="227" t="s">
        <v>27</v>
      </c>
      <c r="BG15" s="294" t="s">
        <v>0</v>
      </c>
      <c r="BH15" s="228"/>
      <c r="BI15" s="301" t="str">
        <f t="shared" si="1"/>
        <v>N/A</v>
      </c>
      <c r="BJ15" s="295"/>
      <c r="BK15" s="301" t="str">
        <f t="shared" si="2"/>
        <v>N/A</v>
      </c>
      <c r="BL15" s="301"/>
      <c r="BM15" s="301" t="str">
        <f t="shared" si="3"/>
        <v>N/A</v>
      </c>
      <c r="BN15" s="301"/>
      <c r="BO15" s="301" t="str">
        <f t="shared" si="4"/>
        <v>N/A</v>
      </c>
      <c r="BP15" s="301"/>
      <c r="BQ15" s="301" t="str">
        <f t="shared" si="5"/>
        <v>N/A</v>
      </c>
      <c r="BR15" s="301"/>
      <c r="BS15" s="301" t="str">
        <f t="shared" si="6"/>
        <v>N/A</v>
      </c>
      <c r="BT15" s="301"/>
      <c r="BU15" s="301" t="str">
        <f t="shared" si="7"/>
        <v>N/A</v>
      </c>
      <c r="BV15" s="301"/>
      <c r="BW15" s="301" t="str">
        <f t="shared" si="8"/>
        <v>N/A</v>
      </c>
      <c r="BX15" s="301"/>
      <c r="BY15" s="301" t="str">
        <f t="shared" si="9"/>
        <v>N/A</v>
      </c>
      <c r="BZ15" s="301"/>
      <c r="CA15" s="301" t="str">
        <f t="shared" si="10"/>
        <v>N/A</v>
      </c>
      <c r="CB15" s="301"/>
      <c r="CC15" s="301" t="str">
        <f t="shared" si="11"/>
        <v>N/A</v>
      </c>
      <c r="CD15" s="301"/>
      <c r="CE15" s="301" t="str">
        <f t="shared" si="12"/>
        <v>N/A</v>
      </c>
      <c r="CF15" s="301"/>
      <c r="CG15" s="301" t="str">
        <f t="shared" si="13"/>
        <v>N/A</v>
      </c>
      <c r="CH15" s="301"/>
      <c r="CI15" s="301" t="str">
        <f t="shared" si="14"/>
        <v>N/A</v>
      </c>
      <c r="CJ15" s="301"/>
      <c r="CK15" s="301" t="str">
        <f t="shared" si="15"/>
        <v>N/A</v>
      </c>
      <c r="CL15" s="301"/>
      <c r="CM15" s="301" t="str">
        <f t="shared" si="16"/>
        <v>N/A</v>
      </c>
      <c r="CN15" s="301"/>
      <c r="CO15" s="301" t="str">
        <f t="shared" si="17"/>
        <v>N/A</v>
      </c>
      <c r="CP15" s="301"/>
      <c r="CQ15" s="301" t="str">
        <f t="shared" si="18"/>
        <v>N/A</v>
      </c>
      <c r="CR15" s="301"/>
      <c r="CS15" s="301" t="str">
        <f t="shared" si="19"/>
        <v>N/A</v>
      </c>
      <c r="CT15" s="301"/>
      <c r="CU15" s="301" t="str">
        <f t="shared" si="20"/>
        <v>N/A</v>
      </c>
      <c r="CV15" s="301"/>
      <c r="CW15" s="301" t="str">
        <f t="shared" si="21"/>
        <v>N/A</v>
      </c>
      <c r="CX15" s="301"/>
      <c r="CY15" s="301" t="str">
        <f>IF(OR(ISBLANK(AV15),ISBLANK(AX15)),"N/A",IF(ABS((AX15-AV15)/AV15)&gt;0.25,"&gt; 25%","ok"))</f>
        <v>N/A</v>
      </c>
      <c r="CZ15" s="301"/>
      <c r="DA15" s="301" t="str">
        <f t="shared" si="0"/>
        <v>N/A</v>
      </c>
      <c r="DB15" s="301"/>
      <c r="DC15" s="2"/>
      <c r="DD15" s="2"/>
      <c r="DE15" s="2"/>
    </row>
    <row r="16" spans="1:109" ht="23.25" customHeight="1">
      <c r="A16" s="364" t="s">
        <v>34</v>
      </c>
      <c r="B16" s="366">
        <v>351</v>
      </c>
      <c r="C16" s="713">
        <v>8</v>
      </c>
      <c r="D16" s="77" t="s">
        <v>253</v>
      </c>
      <c r="E16" s="716" t="s">
        <v>27</v>
      </c>
      <c r="F16" s="720"/>
      <c r="G16" s="633"/>
      <c r="H16" s="720"/>
      <c r="I16" s="633"/>
      <c r="J16" s="720"/>
      <c r="K16" s="633"/>
      <c r="L16" s="720"/>
      <c r="M16" s="633"/>
      <c r="N16" s="720"/>
      <c r="O16" s="633"/>
      <c r="P16" s="720"/>
      <c r="Q16" s="633"/>
      <c r="R16" s="720"/>
      <c r="S16" s="633"/>
      <c r="T16" s="720"/>
      <c r="U16" s="633"/>
      <c r="V16" s="720"/>
      <c r="W16" s="633"/>
      <c r="X16" s="720"/>
      <c r="Y16" s="633"/>
      <c r="Z16" s="720"/>
      <c r="AA16" s="633"/>
      <c r="AB16" s="720"/>
      <c r="AC16" s="633"/>
      <c r="AD16" s="720"/>
      <c r="AE16" s="633"/>
      <c r="AF16" s="720"/>
      <c r="AG16" s="633"/>
      <c r="AH16" s="720"/>
      <c r="AI16" s="633"/>
      <c r="AJ16" s="720"/>
      <c r="AK16" s="633"/>
      <c r="AL16" s="720"/>
      <c r="AM16" s="633"/>
      <c r="AN16" s="720"/>
      <c r="AO16" s="633"/>
      <c r="AP16" s="720"/>
      <c r="AQ16" s="633"/>
      <c r="AR16" s="720"/>
      <c r="AS16" s="633"/>
      <c r="AT16" s="720"/>
      <c r="AU16" s="633"/>
      <c r="AV16" s="720"/>
      <c r="AW16" s="633"/>
      <c r="AX16" s="720"/>
      <c r="AY16" s="633"/>
      <c r="AZ16" s="720"/>
      <c r="BA16" s="633"/>
      <c r="BB16" s="123"/>
      <c r="BC16" s="74"/>
      <c r="BD16" s="328">
        <v>8</v>
      </c>
      <c r="BE16" s="407" t="s">
        <v>71</v>
      </c>
      <c r="BF16" s="296" t="s">
        <v>27</v>
      </c>
      <c r="BG16" s="299" t="s">
        <v>0</v>
      </c>
      <c r="BH16" s="300"/>
      <c r="BI16" s="415" t="str">
        <f t="shared" si="1"/>
        <v>N/A</v>
      </c>
      <c r="BJ16" s="631"/>
      <c r="BK16" s="415" t="str">
        <f t="shared" si="2"/>
        <v>N/A</v>
      </c>
      <c r="BL16" s="415"/>
      <c r="BM16" s="415" t="str">
        <f t="shared" si="3"/>
        <v>N/A</v>
      </c>
      <c r="BN16" s="415"/>
      <c r="BO16" s="415" t="str">
        <f t="shared" si="4"/>
        <v>N/A</v>
      </c>
      <c r="BP16" s="415"/>
      <c r="BQ16" s="415" t="str">
        <f t="shared" si="5"/>
        <v>N/A</v>
      </c>
      <c r="BR16" s="415"/>
      <c r="BS16" s="415" t="str">
        <f t="shared" si="6"/>
        <v>N/A</v>
      </c>
      <c r="BT16" s="415"/>
      <c r="BU16" s="415" t="str">
        <f>IF(OR(ISBLANK(R16),ISBLANK(T16)),"N/A",IF(ABS((T16-R16)/R16)&gt;0.25,"&gt; 25%","ok"))</f>
        <v>N/A</v>
      </c>
      <c r="BV16" s="415"/>
      <c r="BW16" s="415" t="str">
        <f t="shared" si="8"/>
        <v>N/A</v>
      </c>
      <c r="BX16" s="415"/>
      <c r="BY16" s="415" t="str">
        <f t="shared" si="9"/>
        <v>N/A</v>
      </c>
      <c r="BZ16" s="415"/>
      <c r="CA16" s="415" t="str">
        <f t="shared" si="10"/>
        <v>N/A</v>
      </c>
      <c r="CB16" s="415"/>
      <c r="CC16" s="415" t="str">
        <f t="shared" si="11"/>
        <v>N/A</v>
      </c>
      <c r="CD16" s="415"/>
      <c r="CE16" s="415" t="str">
        <f t="shared" si="12"/>
        <v>N/A</v>
      </c>
      <c r="CF16" s="415"/>
      <c r="CG16" s="415" t="str">
        <f t="shared" si="13"/>
        <v>N/A</v>
      </c>
      <c r="CH16" s="415"/>
      <c r="CI16" s="415" t="str">
        <f t="shared" si="14"/>
        <v>N/A</v>
      </c>
      <c r="CJ16" s="415"/>
      <c r="CK16" s="415" t="str">
        <f t="shared" si="15"/>
        <v>N/A</v>
      </c>
      <c r="CL16" s="415"/>
      <c r="CM16" s="415" t="str">
        <f t="shared" si="16"/>
        <v>N/A</v>
      </c>
      <c r="CN16" s="415"/>
      <c r="CO16" s="415" t="str">
        <f t="shared" si="17"/>
        <v>N/A</v>
      </c>
      <c r="CP16" s="415"/>
      <c r="CQ16" s="415" t="str">
        <f t="shared" si="18"/>
        <v>N/A</v>
      </c>
      <c r="CR16" s="415"/>
      <c r="CS16" s="415" t="str">
        <f t="shared" si="19"/>
        <v>N/A</v>
      </c>
      <c r="CT16" s="415"/>
      <c r="CU16" s="415" t="str">
        <f t="shared" si="20"/>
        <v>N/A</v>
      </c>
      <c r="CV16" s="415"/>
      <c r="CW16" s="415" t="str">
        <f t="shared" si="21"/>
        <v>N/A</v>
      </c>
      <c r="CX16" s="415"/>
      <c r="CY16" s="415" t="str">
        <f t="shared" si="22"/>
        <v>N/A</v>
      </c>
      <c r="CZ16" s="415"/>
      <c r="DA16" s="302" t="str">
        <f t="shared" si="0"/>
        <v>N/A</v>
      </c>
      <c r="DB16" s="415"/>
      <c r="DC16" s="2"/>
      <c r="DD16" s="2"/>
      <c r="DE16" s="2"/>
    </row>
    <row r="17" spans="1:109" s="438" customFormat="1" ht="3.75" customHeight="1">
      <c r="A17" s="364"/>
      <c r="B17" s="485">
        <v>4000</v>
      </c>
      <c r="C17" s="460">
        <v>9</v>
      </c>
      <c r="D17" s="460" t="s">
        <v>88</v>
      </c>
      <c r="E17" s="484" t="s">
        <v>89</v>
      </c>
      <c r="F17" s="461">
        <v>1622500480</v>
      </c>
      <c r="G17" s="462"/>
      <c r="H17" s="463">
        <v>1680792576</v>
      </c>
      <c r="I17" s="462"/>
      <c r="J17" s="463">
        <v>1700326784</v>
      </c>
      <c r="K17" s="462"/>
      <c r="L17" s="463">
        <v>1652408320</v>
      </c>
      <c r="M17" s="462"/>
      <c r="N17" s="463">
        <v>1440825344</v>
      </c>
      <c r="O17" s="462"/>
      <c r="P17" s="463">
        <v>1405659776</v>
      </c>
      <c r="Q17" s="462"/>
      <c r="R17" s="463">
        <v>1293655808</v>
      </c>
      <c r="S17" s="462"/>
      <c r="T17" s="463">
        <v>1295539072</v>
      </c>
      <c r="U17" s="462"/>
      <c r="V17" s="463">
        <v>1324426240</v>
      </c>
      <c r="W17" s="462"/>
      <c r="X17" s="463">
        <v>1563074816</v>
      </c>
      <c r="Y17" s="462"/>
      <c r="Z17" s="463">
        <v>1889115008</v>
      </c>
      <c r="AA17" s="462"/>
      <c r="AB17" s="463">
        <v>2184444928</v>
      </c>
      <c r="AC17" s="462"/>
      <c r="AD17" s="463">
        <v>3040718592</v>
      </c>
      <c r="AE17" s="462"/>
      <c r="AF17" s="463">
        <v>3356758528</v>
      </c>
      <c r="AG17" s="462"/>
      <c r="AH17" s="463">
        <v>4031047680</v>
      </c>
      <c r="AI17" s="462"/>
      <c r="AJ17" s="462">
        <v>3662281728</v>
      </c>
      <c r="AK17" s="462"/>
      <c r="AL17" s="464">
        <v>4337791488</v>
      </c>
      <c r="AM17" s="462"/>
      <c r="AN17" s="463">
        <v>5165084672</v>
      </c>
      <c r="AO17" s="550"/>
      <c r="AP17" s="463">
        <v>5232283648</v>
      </c>
      <c r="AQ17" s="550"/>
      <c r="AR17" s="463">
        <v>5640516608</v>
      </c>
      <c r="AS17" s="462"/>
      <c r="AT17" s="463">
        <v>5361824256</v>
      </c>
      <c r="AU17" s="462"/>
      <c r="AV17" s="463">
        <v>4783293952</v>
      </c>
      <c r="AW17" s="462"/>
      <c r="AX17" s="463">
        <v>4667119104</v>
      </c>
      <c r="AY17" s="462"/>
      <c r="AZ17" s="463"/>
      <c r="BA17" s="462"/>
      <c r="BB17" s="439"/>
      <c r="BC17" s="440"/>
      <c r="BD17" s="279"/>
      <c r="BE17" s="376"/>
      <c r="BF17" s="279"/>
      <c r="BG17" s="377"/>
      <c r="BH17" s="282"/>
      <c r="BI17" s="377"/>
      <c r="BJ17" s="282"/>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378"/>
      <c r="CO17" s="378"/>
      <c r="CP17" s="378"/>
      <c r="CQ17" s="378"/>
      <c r="CR17" s="282"/>
      <c r="CS17" s="378"/>
      <c r="CT17" s="378"/>
      <c r="CU17" s="378"/>
      <c r="CV17" s="378"/>
      <c r="CW17" s="378"/>
      <c r="CX17" s="378"/>
      <c r="CY17" s="378"/>
      <c r="CZ17" s="378"/>
      <c r="DA17" s="378"/>
      <c r="DB17" s="282"/>
      <c r="DC17" s="441"/>
      <c r="DD17" s="441"/>
      <c r="DE17" s="441"/>
    </row>
    <row r="18" spans="3:56" ht="19.5" customHeight="1">
      <c r="C18" s="78" t="s">
        <v>30</v>
      </c>
      <c r="D18" s="480"/>
      <c r="E18" s="482"/>
      <c r="F18" s="481"/>
      <c r="G18" s="482"/>
      <c r="H18" s="482"/>
      <c r="I18" s="481"/>
      <c r="J18" s="481"/>
      <c r="K18" s="481"/>
      <c r="L18" s="481"/>
      <c r="M18" s="481"/>
      <c r="N18" s="481"/>
      <c r="O18" s="481"/>
      <c r="P18" s="481"/>
      <c r="Q18" s="481"/>
      <c r="R18" s="481"/>
      <c r="S18" s="481"/>
      <c r="T18" s="481"/>
      <c r="U18" s="481"/>
      <c r="V18" s="481"/>
      <c r="W18" s="481"/>
      <c r="X18" s="481"/>
      <c r="Y18" s="481"/>
      <c r="Z18" s="481"/>
      <c r="AA18" s="538"/>
      <c r="AB18" s="481"/>
      <c r="AC18" s="538"/>
      <c r="AD18" s="161"/>
      <c r="AE18" s="540"/>
      <c r="AF18" s="161"/>
      <c r="AG18" s="540"/>
      <c r="AH18" s="161"/>
      <c r="AI18" s="540"/>
      <c r="AJ18" s="187"/>
      <c r="AK18" s="540"/>
      <c r="AL18" s="187"/>
      <c r="AM18" s="540"/>
      <c r="AN18" s="161"/>
      <c r="AO18" s="551"/>
      <c r="AP18" s="161"/>
      <c r="AQ18" s="551"/>
      <c r="AR18" s="161"/>
      <c r="AS18" s="540"/>
      <c r="AT18" s="161"/>
      <c r="AU18" s="540"/>
      <c r="AV18" s="161"/>
      <c r="AW18" s="540"/>
      <c r="AX18" s="161"/>
      <c r="AY18" s="540"/>
      <c r="AZ18" s="161"/>
      <c r="BA18" s="540"/>
      <c r="BB18" s="187"/>
      <c r="BC18" s="80"/>
      <c r="BD18" s="443" t="s">
        <v>90</v>
      </c>
    </row>
    <row r="19" spans="3:106" ht="15.75" customHeight="1">
      <c r="C19" s="261" t="s">
        <v>62</v>
      </c>
      <c r="D19" s="892" t="s">
        <v>254</v>
      </c>
      <c r="E19" s="892"/>
      <c r="F19" s="893"/>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892"/>
      <c r="AW19" s="892"/>
      <c r="AX19" s="892"/>
      <c r="AY19" s="892"/>
      <c r="AZ19" s="894"/>
      <c r="BA19" s="894"/>
      <c r="BB19" s="82"/>
      <c r="BC19" s="82"/>
      <c r="BD19" s="71" t="s">
        <v>24</v>
      </c>
      <c r="BE19" s="71" t="s">
        <v>25</v>
      </c>
      <c r="BF19" s="71" t="s">
        <v>26</v>
      </c>
      <c r="BG19" s="632">
        <v>1990</v>
      </c>
      <c r="BH19" s="234"/>
      <c r="BI19" s="137">
        <v>1995</v>
      </c>
      <c r="BJ19" s="234"/>
      <c r="BK19" s="137">
        <v>1996</v>
      </c>
      <c r="BL19" s="234"/>
      <c r="BM19" s="137">
        <v>1997</v>
      </c>
      <c r="BN19" s="234"/>
      <c r="BO19" s="137">
        <v>1998</v>
      </c>
      <c r="BP19" s="234"/>
      <c r="BQ19" s="137">
        <v>1999</v>
      </c>
      <c r="BR19" s="234"/>
      <c r="BS19" s="137">
        <v>2000</v>
      </c>
      <c r="BT19" s="234"/>
      <c r="BU19" s="137">
        <v>2001</v>
      </c>
      <c r="BV19" s="234"/>
      <c r="BW19" s="137">
        <v>2002</v>
      </c>
      <c r="BX19" s="234"/>
      <c r="BY19" s="137">
        <v>2003</v>
      </c>
      <c r="BZ19" s="234"/>
      <c r="CA19" s="137">
        <v>2004</v>
      </c>
      <c r="CB19" s="234"/>
      <c r="CC19" s="137">
        <v>2005</v>
      </c>
      <c r="CD19" s="234"/>
      <c r="CE19" s="137">
        <v>2006</v>
      </c>
      <c r="CF19" s="234"/>
      <c r="CG19" s="137">
        <v>2007</v>
      </c>
      <c r="CH19" s="234"/>
      <c r="CI19" s="137">
        <v>2008</v>
      </c>
      <c r="CJ19" s="234"/>
      <c r="CK19" s="137">
        <v>2009</v>
      </c>
      <c r="CL19" s="234"/>
      <c r="CM19" s="137">
        <v>2010</v>
      </c>
      <c r="CN19" s="234"/>
      <c r="CO19" s="137">
        <v>2011</v>
      </c>
      <c r="CP19" s="630"/>
      <c r="CQ19" s="137">
        <v>2012</v>
      </c>
      <c r="CR19" s="234"/>
      <c r="CS19" s="137">
        <v>2013</v>
      </c>
      <c r="CT19" s="234"/>
      <c r="CU19" s="137">
        <v>2014</v>
      </c>
      <c r="CV19" s="630"/>
      <c r="CW19" s="137">
        <v>2015</v>
      </c>
      <c r="CX19" s="234"/>
      <c r="CY19" s="137">
        <v>2016</v>
      </c>
      <c r="CZ19" s="630"/>
      <c r="DA19" s="137">
        <v>2017</v>
      </c>
      <c r="DB19" s="234"/>
    </row>
    <row r="20" spans="3:107" ht="14.25" customHeight="1">
      <c r="C20" s="261" t="s">
        <v>62</v>
      </c>
      <c r="D20" s="890" t="s">
        <v>146</v>
      </c>
      <c r="E20" s="890"/>
      <c r="F20" s="891"/>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90"/>
      <c r="AN20" s="890"/>
      <c r="AO20" s="890"/>
      <c r="AP20" s="890"/>
      <c r="AQ20" s="890"/>
      <c r="AR20" s="890"/>
      <c r="AS20" s="890"/>
      <c r="AT20" s="890"/>
      <c r="AU20" s="890"/>
      <c r="AV20" s="890"/>
      <c r="AW20" s="890"/>
      <c r="AX20" s="890"/>
      <c r="AY20" s="890"/>
      <c r="AZ20" s="886"/>
      <c r="BA20" s="250"/>
      <c r="BB20" s="250"/>
      <c r="BD20" s="331">
        <v>8</v>
      </c>
      <c r="BE20" s="363" t="s">
        <v>71</v>
      </c>
      <c r="BF20" s="292" t="s">
        <v>27</v>
      </c>
      <c r="BG20" s="405">
        <f>F$16</f>
        <v>0</v>
      </c>
      <c r="BH20" s="409"/>
      <c r="BI20" s="396">
        <f>H$16</f>
        <v>0</v>
      </c>
      <c r="BJ20" s="409"/>
      <c r="BK20" s="396">
        <f>J$16</f>
        <v>0</v>
      </c>
      <c r="BL20" s="409"/>
      <c r="BM20" s="396">
        <f>L$16</f>
        <v>0</v>
      </c>
      <c r="BN20" s="409"/>
      <c r="BO20" s="396">
        <f>N$16</f>
        <v>0</v>
      </c>
      <c r="BP20" s="409"/>
      <c r="BQ20" s="396">
        <f>P$16</f>
        <v>0</v>
      </c>
      <c r="BR20" s="409"/>
      <c r="BS20" s="396">
        <f>R$16</f>
        <v>0</v>
      </c>
      <c r="BT20" s="409"/>
      <c r="BU20" s="396">
        <f>T$16</f>
        <v>0</v>
      </c>
      <c r="BV20" s="409"/>
      <c r="BW20" s="396">
        <f>V$16</f>
        <v>0</v>
      </c>
      <c r="BX20" s="409"/>
      <c r="BY20" s="396">
        <f>X$16</f>
        <v>0</v>
      </c>
      <c r="BZ20" s="409"/>
      <c r="CA20" s="396">
        <f>Z$16</f>
        <v>0</v>
      </c>
      <c r="CB20" s="409"/>
      <c r="CC20" s="396">
        <f>AB$16</f>
        <v>0</v>
      </c>
      <c r="CD20" s="409"/>
      <c r="CE20" s="396">
        <f>AD$16</f>
        <v>0</v>
      </c>
      <c r="CF20" s="756"/>
      <c r="CG20" s="396">
        <f>AF$16</f>
        <v>0</v>
      </c>
      <c r="CH20" s="409"/>
      <c r="CI20" s="396">
        <f>AH$16</f>
        <v>0</v>
      </c>
      <c r="CJ20" s="409"/>
      <c r="CK20" s="396">
        <f>AJ$16</f>
        <v>0</v>
      </c>
      <c r="CL20" s="409"/>
      <c r="CM20" s="396">
        <f>AL$16</f>
        <v>0</v>
      </c>
      <c r="CN20" s="756"/>
      <c r="CO20" s="396">
        <f>AN$16</f>
        <v>0</v>
      </c>
      <c r="CP20" s="756"/>
      <c r="CQ20" s="396">
        <f>AP$16</f>
        <v>0</v>
      </c>
      <c r="CR20" s="756"/>
      <c r="CS20" s="396">
        <f>AR$16</f>
        <v>0</v>
      </c>
      <c r="CT20" s="756"/>
      <c r="CU20" s="396">
        <f>AT$16</f>
        <v>0</v>
      </c>
      <c r="CV20" s="756"/>
      <c r="CW20" s="396">
        <f>AV$16</f>
        <v>0</v>
      </c>
      <c r="CX20" s="756"/>
      <c r="CY20" s="396">
        <f>AX$16</f>
        <v>0</v>
      </c>
      <c r="CZ20" s="756"/>
      <c r="DA20" s="396">
        <f>AZ$16</f>
        <v>0</v>
      </c>
      <c r="DB20" s="757"/>
      <c r="DC20" s="2"/>
    </row>
    <row r="21" spans="3:120" ht="13.5" customHeight="1">
      <c r="C21" s="261" t="s">
        <v>62</v>
      </c>
      <c r="D21" s="907" t="s">
        <v>255</v>
      </c>
      <c r="E21" s="886"/>
      <c r="F21" s="886"/>
      <c r="G21" s="886"/>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6"/>
      <c r="AY21" s="886"/>
      <c r="AZ21" s="886"/>
      <c r="BA21" s="478"/>
      <c r="BB21" s="478"/>
      <c r="BC21" s="362"/>
      <c r="BD21" s="414">
        <v>9</v>
      </c>
      <c r="BE21" s="411" t="s">
        <v>94</v>
      </c>
      <c r="BF21" s="227" t="s">
        <v>27</v>
      </c>
      <c r="BG21" s="405">
        <f>F9+F10+F11+F12+F13+F14+F15</f>
        <v>0</v>
      </c>
      <c r="BH21" s="405"/>
      <c r="BI21" s="405">
        <f>H9+H10+H11+H12+H13+H14+H15</f>
        <v>0</v>
      </c>
      <c r="BJ21" s="405"/>
      <c r="BK21" s="405">
        <f>J9+J10+J11+J12+J13+J14+J15</f>
        <v>0</v>
      </c>
      <c r="BL21" s="405"/>
      <c r="BM21" s="405">
        <f>L9+L10+L11+L12+L13+L14+L15</f>
        <v>0</v>
      </c>
      <c r="BN21" s="405"/>
      <c r="BO21" s="405">
        <f>N9+N10+N11+N12+N13+N14+N15</f>
        <v>0</v>
      </c>
      <c r="BP21" s="405"/>
      <c r="BQ21" s="405">
        <f>P9+P10+P11+P12+P13+P14+P15</f>
        <v>0</v>
      </c>
      <c r="BR21" s="405"/>
      <c r="BS21" s="405">
        <f>R9+R10+R11+R12+R13+R14+R15</f>
        <v>0</v>
      </c>
      <c r="BT21" s="405"/>
      <c r="BU21" s="405">
        <f>T9+T10+T11+T12+T13+T14+T15</f>
        <v>0</v>
      </c>
      <c r="BV21" s="405"/>
      <c r="BW21" s="405">
        <f>V9+V10+V11+V12+V13+V14+V15</f>
        <v>0</v>
      </c>
      <c r="BX21" s="405"/>
      <c r="BY21" s="405">
        <f>X9+X10+X11+X12+X13+X14+X15</f>
        <v>0</v>
      </c>
      <c r="BZ21" s="405"/>
      <c r="CA21" s="405">
        <f>Z9+Z10+Z11+Z12+Z13+Z14+Z15</f>
        <v>0</v>
      </c>
      <c r="CB21" s="405"/>
      <c r="CC21" s="405">
        <f>AB9+AB10+AB11+AB12+AB13+AB14+AB15</f>
        <v>0</v>
      </c>
      <c r="CD21" s="405"/>
      <c r="CE21" s="405">
        <f>AD9+AD10+AD11+AD12+AD13+AD14+AD15</f>
        <v>0</v>
      </c>
      <c r="CF21" s="405"/>
      <c r="CG21" s="405">
        <f>AF9+AF10+AF11+AF12+AF13+AF14+AF15</f>
        <v>0</v>
      </c>
      <c r="CH21" s="405"/>
      <c r="CI21" s="405">
        <f>AH9+AH10+AH11+AH12+AH13+AH14+AH15</f>
        <v>0</v>
      </c>
      <c r="CJ21" s="405"/>
      <c r="CK21" s="405">
        <f>AJ9+AJ10+AJ11+AJ12+AJ13+AJ14+AJ15</f>
        <v>0</v>
      </c>
      <c r="CL21" s="405"/>
      <c r="CM21" s="405">
        <f>AL9+AL10+AL11+AL12+AL13+AL14+AL15</f>
        <v>0</v>
      </c>
      <c r="CN21" s="405"/>
      <c r="CO21" s="405">
        <f>AN9+AN10+AN11+AN12+AN13+AN14+AN15</f>
        <v>0</v>
      </c>
      <c r="CP21" s="405"/>
      <c r="CQ21" s="405">
        <f>AP9+AP10+AP11+AP12+AP13+AP14+AP15</f>
        <v>0</v>
      </c>
      <c r="CR21" s="405"/>
      <c r="CS21" s="405">
        <f>AR9+AR10+AR11+AR12+AR13+AR14+AR15</f>
        <v>0</v>
      </c>
      <c r="CT21" s="405"/>
      <c r="CU21" s="405">
        <f>AT9+AT10+AT11+AT12+AT13+AT14+AT15</f>
        <v>0</v>
      </c>
      <c r="CV21" s="405"/>
      <c r="CW21" s="405">
        <f>AV9+AV10+AV11+AV12+AV13+AV14+AV15</f>
        <v>0</v>
      </c>
      <c r="CX21" s="405"/>
      <c r="CY21" s="405">
        <f>AX9+AX10+AX11+AX12+AX13+AX14+AX15</f>
        <v>0</v>
      </c>
      <c r="CZ21" s="405"/>
      <c r="DA21" s="405">
        <f>AZ9+AZ10+AZ11+AZ12+AZ13+AZ14+AZ15</f>
        <v>0</v>
      </c>
      <c r="DB21" s="758"/>
      <c r="DC21" s="2"/>
      <c r="DD21" s="2"/>
      <c r="DE21" s="2"/>
      <c r="DF21" s="2"/>
      <c r="DG21" s="2"/>
      <c r="DH21" s="2"/>
      <c r="DI21" s="2"/>
      <c r="DJ21" s="2"/>
      <c r="DK21" s="2"/>
      <c r="DL21" s="2"/>
      <c r="DM21" s="2"/>
      <c r="DN21" s="2"/>
      <c r="DO21" s="2"/>
      <c r="DP21" s="2"/>
    </row>
    <row r="22" spans="3:107" ht="9.75" customHeight="1">
      <c r="C22" s="261"/>
      <c r="D22" s="903"/>
      <c r="E22" s="903"/>
      <c r="F22" s="904"/>
      <c r="G22" s="903"/>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754"/>
      <c r="AW22" s="754"/>
      <c r="AX22" s="754"/>
      <c r="AY22" s="754"/>
      <c r="AZ22" s="250"/>
      <c r="BA22" s="250"/>
      <c r="BB22" s="250"/>
      <c r="BD22" s="416" t="s">
        <v>86</v>
      </c>
      <c r="BE22" s="411" t="s">
        <v>95</v>
      </c>
      <c r="BF22" s="321"/>
      <c r="BG22" s="410" t="str">
        <f>IF(ISBLANK(F16),"N/A",IF(BG21&gt;BG20,"8&lt;9",IF(OR(ISBLANK(F9),ISBLANK(F10),ISBLANK(F11),ISBLANK(F12),ISBLANK(F13),ISBLANK(F15)),"N/A",IF(F16=SUM(F9:F15),"ok","&lt;&gt;"))))</f>
        <v>N/A</v>
      </c>
      <c r="BH22" s="410"/>
      <c r="BI22" s="410" t="str">
        <f>IF(ISBLANK(H16),"N/A",IF(BI21&gt;BI20,"8&lt;9",IF(OR(ISBLANK(H9),ISBLANK(H10),ISBLANK(H11),ISBLANK(H12),ISBLANK(H13),ISBLANK(H15)),"N/A",IF(H16=SUM(H9:H15),"ok","&lt;&gt;"))))</f>
        <v>N/A</v>
      </c>
      <c r="BJ22" s="410"/>
      <c r="BK22" s="410" t="str">
        <f>IF(ISBLANK(J16),"N/A",IF(BK21&gt;BK20,"8&lt;9",IF(OR(ISBLANK(J9),ISBLANK(J10),ISBLANK(J11),ISBLANK(J12),ISBLANK(J13),ISBLANK(J15)),"N/A",IF(J16=SUM(J9:J15),"ok","&lt;&gt;"))))</f>
        <v>N/A</v>
      </c>
      <c r="BL22" s="410"/>
      <c r="BM22" s="410" t="str">
        <f>IF(ISBLANK(L16),"N/A",IF(BM21&gt;BM20,"8&lt;9",IF(OR(ISBLANK(L9),ISBLANK(L10),ISBLANK(L11),ISBLANK(L12),ISBLANK(L13),ISBLANK(L15)),"N/A",IF(L16=SUM(L9:L15),"ok","&lt;&gt;"))))</f>
        <v>N/A</v>
      </c>
      <c r="BN22" s="410"/>
      <c r="BO22" s="410" t="str">
        <f>IF(ISBLANK(N16),"N/A",IF(BO21&gt;BO20,"8&lt;9",IF(OR(ISBLANK(N9),ISBLANK(N10),ISBLANK(N11),ISBLANK(N12),ISBLANK(N13),ISBLANK(N15)),"N/A",IF(N16=SUM(N9:N15),"ok","&lt;&gt;"))))</f>
        <v>N/A</v>
      </c>
      <c r="BP22" s="410"/>
      <c r="BQ22" s="410" t="str">
        <f>IF(ISBLANK(P16),"N/A",IF(BQ21&gt;BQ20,"8&lt;9",IF(OR(ISBLANK(P9),ISBLANK(P10),ISBLANK(P11),ISBLANK(P12),ISBLANK(P13),ISBLANK(P15)),"N/A",IF(P16=SUM(P9:P15),"ok","&lt;&gt;"))))</f>
        <v>N/A</v>
      </c>
      <c r="BR22" s="410"/>
      <c r="BS22" s="410" t="str">
        <f>IF(ISBLANK(R16),"N/A",IF(BS21&gt;BS20,"8&lt;9",IF(OR(ISBLANK(R9),ISBLANK(R10),ISBLANK(R11),ISBLANK(R12),ISBLANK(R13),ISBLANK(R15)),"N/A",IF(R16=SUM(R9:R15),"ok","&lt;&gt;"))))</f>
        <v>N/A</v>
      </c>
      <c r="BT22" s="410"/>
      <c r="BU22" s="410" t="str">
        <f>IF(ISBLANK(T16),"N/A",IF(BU21&gt;BU20,"8&lt;9",IF(OR(ISBLANK(T9),ISBLANK(T10),ISBLANK(T11),ISBLANK(T12),ISBLANK(T13),ISBLANK(T15)),"N/A",IF(T16=SUM(T9:T15),"ok","&lt;&gt;"))))</f>
        <v>N/A</v>
      </c>
      <c r="BV22" s="410"/>
      <c r="BW22" s="410" t="str">
        <f>IF(ISBLANK(V16),"N/A",IF(BW21&gt;BW20,"8&lt;9",IF(OR(ISBLANK(V9),ISBLANK(V10),ISBLANK(V11),ISBLANK(V12),ISBLANK(V13),ISBLANK(V15)),"N/A",IF(V16=SUM(V9:V15),"ok","&lt;&gt;"))))</f>
        <v>N/A</v>
      </c>
      <c r="BX22" s="410"/>
      <c r="BY22" s="410" t="str">
        <f>IF(ISBLANK(X16),"N/A",IF(BY21&gt;BY20,"8&lt;9",IF(OR(ISBLANK(X9),ISBLANK(X10),ISBLANK(X11),ISBLANK(X12),ISBLANK(X13),ISBLANK(X15)),"N/A",IF(X16=SUM(X9:X15),"ok","&lt;&gt;"))))</f>
        <v>N/A</v>
      </c>
      <c r="BZ22" s="410"/>
      <c r="CA22" s="410" t="str">
        <f>IF(ISBLANK(Z16),"N/A",IF(CA21&gt;CA20,"8&lt;9",IF(OR(ISBLANK(Z9),ISBLANK(Z10),ISBLANK(Z11),ISBLANK(Z12),ISBLANK(Z13),ISBLANK(Z15)),"N/A",IF(Z16=SUM(Z9:Z15),"ok","&lt;&gt;"))))</f>
        <v>N/A</v>
      </c>
      <c r="CB22" s="410"/>
      <c r="CC22" s="410" t="str">
        <f>IF(ISBLANK(AB16),"N/A",IF(CC21&gt;CC20,"8&lt;9",IF(OR(ISBLANK(AB9),ISBLANK(AB10),ISBLANK(AB11),ISBLANK(AB12),ISBLANK(AB13),ISBLANK(AB15)),"N/A",IF(AB16=SUM(AB9:AB15),"ok","&lt;&gt;"))))</f>
        <v>N/A</v>
      </c>
      <c r="CD22" s="410"/>
      <c r="CE22" s="410" t="str">
        <f>IF(ISBLANK(AD16),"N/A",IF(CE21&gt;CE20,"8&lt;9",IF(OR(ISBLANK(AD9),ISBLANK(AD10),ISBLANK(AD11),ISBLANK(AD12),ISBLANK(AD13),ISBLANK(AD15)),"N/A",IF(AD16=SUM(AD9:AD15),"ok","&lt;&gt;"))))</f>
        <v>N/A</v>
      </c>
      <c r="CF22" s="410"/>
      <c r="CG22" s="410" t="str">
        <f>IF(ISBLANK(AF16),"N/A",IF(CG21&gt;CG20,"8&lt;9",IF(OR(ISBLANK(AF9),ISBLANK(AF10),ISBLANK(AF11),ISBLANK(AF12),ISBLANK(AF13),ISBLANK(AF15)),"N/A",IF(AF16=SUM(AF9:AF15),"ok","&lt;&gt;"))))</f>
        <v>N/A</v>
      </c>
      <c r="CH22" s="410"/>
      <c r="CI22" s="410" t="str">
        <f>IF(ISBLANK(AH16),"N/A",IF(CI21&gt;CI20,"8&lt;9",IF(OR(ISBLANK(AH9),ISBLANK(AH10),ISBLANK(AH11),ISBLANK(AH12),ISBLANK(AH13),ISBLANK(AH15)),"N/A",IF(AH16=SUM(AH9:AH15),"ok","&lt;&gt;"))))</f>
        <v>N/A</v>
      </c>
      <c r="CJ22" s="410"/>
      <c r="CK22" s="410" t="str">
        <f>IF(ISBLANK(AJ16),"N/A",IF(CK21&gt;CK20,"8&lt;9",IF(OR(ISBLANK(AJ9),ISBLANK(AJ10),ISBLANK(AJ11),ISBLANK(AJ12),ISBLANK(AJ13),ISBLANK(AJ15)),"N/A",IF(AJ16=SUM(AJ9:AJ15),"ok","&lt;&gt;"))))</f>
        <v>N/A</v>
      </c>
      <c r="CL22" s="410"/>
      <c r="CM22" s="410" t="str">
        <f>IF(ISBLANK(AL16),"N/A",IF(CM21&gt;CM20,"8&lt;9",IF(OR(ISBLANK(AL9),ISBLANK(AL10),ISBLANK(AL11),ISBLANK(AL12),ISBLANK(AL13),ISBLANK(AL15)),"N/A",IF(AL16=SUM(AL9:AL15),"ok","&lt;&gt;"))))</f>
        <v>N/A</v>
      </c>
      <c r="CN22" s="410"/>
      <c r="CO22" s="410" t="str">
        <f>IF(ISBLANK(AN16),"N/A",IF(CO21&gt;CO20,"8&lt;9",IF(OR(ISBLANK(AN9),ISBLANK(AN10),ISBLANK(AN11),ISBLANK(AN12),ISBLANK(AN13),ISBLANK(AN15)),"N/A",IF(AN16=SUM(AN9:AN15),"ok","&lt;&gt;"))))</f>
        <v>N/A</v>
      </c>
      <c r="CP22" s="410"/>
      <c r="CQ22" s="410" t="str">
        <f>IF(ISBLANK(AP16),"N/A",IF(CQ21&gt;CQ20,"8&lt;9",IF(OR(ISBLANK(AP9),ISBLANK(AP10),ISBLANK(AP11),ISBLANK(AP12),ISBLANK(AP13),ISBLANK(AP15)),"N/A",IF(AP16=SUM(AP9:AP15),"ok","&lt;&gt;"))))</f>
        <v>N/A</v>
      </c>
      <c r="CR22" s="410"/>
      <c r="CS22" s="410" t="str">
        <f>IF(ISBLANK(AR16),"N/A",IF(CS21&gt;CS20,"8&lt;9",IF(OR(ISBLANK(AR9),ISBLANK(AR10),ISBLANK(AR11),ISBLANK(AR12),ISBLANK(AR13),ISBLANK(AR15)),"N/A",IF(AR16=SUM(AR9:AR15),"ok","&lt;&gt;"))))</f>
        <v>N/A</v>
      </c>
      <c r="CT22" s="410"/>
      <c r="CU22" s="410" t="str">
        <f>IF(ISBLANK(AT16),"N/A",IF(CU21&gt;CU20,"8&lt;9",IF(OR(ISBLANK(AT9),ISBLANK(AT10),ISBLANK(AT11),ISBLANK(AT12),ISBLANK(AT13),ISBLANK(AT15)),"N/A",IF(AT16=SUM(AT9:AT15),"ok","&lt;&gt;"))))</f>
        <v>N/A</v>
      </c>
      <c r="CV22" s="410"/>
      <c r="CW22" s="410" t="str">
        <f>IF(ISBLANK(AV16),"N/A",IF(CW21&gt;CW20,"8&lt;9",IF(OR(ISBLANK(AV9),ISBLANK(AV10),ISBLANK(AV11),ISBLANK(AV12),ISBLANK(AV13),ISBLANK(AV15)),"N/A",IF(AV16=SUM(AV9:AV15),"ok","&lt;&gt;"))))</f>
        <v>N/A</v>
      </c>
      <c r="CX22" s="410"/>
      <c r="CY22" s="410" t="str">
        <f>IF(ISBLANK(AX16),"N/A",IF(CY21&gt;CY20,"8&lt;9",IF(OR(ISBLANK(AX9),ISBLANK(AX10),ISBLANK(AX11),ISBLANK(AX12),ISBLANK(AX13),ISBLANK(AX15)),"N/A",IF(AX16=SUM(AX9:AX15),"ok","&lt;&gt;"))))</f>
        <v>N/A</v>
      </c>
      <c r="CZ22" s="410"/>
      <c r="DA22" s="410" t="str">
        <f>IF(ISBLANK(AZ16),"N/A",IF(DA21&gt;DA20,"8&lt;9",IF(OR(ISBLANK(AZ9),ISBLANK(AZ10),ISBLANK(AZ11),ISBLANK(AZ12),ISBLANK(AZ13),ISBLANK(AZ15)),"N/A",IF(AZ16=SUM(AZ9:AZ15),"ok","&lt;&gt;"))))</f>
        <v>N/A</v>
      </c>
      <c r="DB22" s="410"/>
      <c r="DC22" s="2"/>
    </row>
    <row r="23" spans="3:107" ht="11.25" customHeight="1">
      <c r="C23" s="83"/>
      <c r="D23" s="83"/>
      <c r="E23" s="84"/>
      <c r="F23" s="431"/>
      <c r="G23" s="188"/>
      <c r="H23" s="162"/>
      <c r="I23" s="188"/>
      <c r="J23" s="162"/>
      <c r="K23" s="188"/>
      <c r="L23" s="162"/>
      <c r="M23" s="188"/>
      <c r="N23" s="162"/>
      <c r="O23" s="188"/>
      <c r="P23" s="162"/>
      <c r="Q23" s="188"/>
      <c r="R23" s="162"/>
      <c r="S23" s="188"/>
      <c r="T23" s="162"/>
      <c r="U23" s="188"/>
      <c r="V23" s="162"/>
      <c r="W23" s="188"/>
      <c r="X23" s="162"/>
      <c r="Y23" s="188"/>
      <c r="Z23" s="162"/>
      <c r="AA23" s="188"/>
      <c r="AB23" s="162"/>
      <c r="AC23" s="188"/>
      <c r="AD23" s="162"/>
      <c r="AE23" s="188"/>
      <c r="AF23" s="162"/>
      <c r="AG23" s="188"/>
      <c r="AH23" s="162"/>
      <c r="AI23" s="188"/>
      <c r="AJ23" s="188"/>
      <c r="AK23" s="188"/>
      <c r="AL23" s="188"/>
      <c r="AM23" s="188"/>
      <c r="AN23" s="162"/>
      <c r="AO23" s="162"/>
      <c r="AP23" s="162"/>
      <c r="AQ23" s="162"/>
      <c r="AR23" s="162"/>
      <c r="AT23" s="162"/>
      <c r="AV23" s="162"/>
      <c r="AX23" s="162"/>
      <c r="AZ23" s="162"/>
      <c r="BD23" s="414">
        <v>10</v>
      </c>
      <c r="BE23" s="413" t="s">
        <v>2</v>
      </c>
      <c r="BF23" s="321" t="s">
        <v>3</v>
      </c>
      <c r="BG23" s="405">
        <f>BG20*1000/F17*1000</f>
        <v>0</v>
      </c>
      <c r="BH23" s="405"/>
      <c r="BI23" s="405">
        <f>BI20*1000/H17*1000</f>
        <v>0</v>
      </c>
      <c r="BJ23" s="405"/>
      <c r="BK23" s="405">
        <f>BK20*1000/J17*1000</f>
        <v>0</v>
      </c>
      <c r="BL23" s="405"/>
      <c r="BM23" s="405">
        <f>BM20*1000/L17*1000</f>
        <v>0</v>
      </c>
      <c r="BN23" s="405"/>
      <c r="BO23" s="405">
        <f>BO20*1000/N17*1000</f>
        <v>0</v>
      </c>
      <c r="BP23" s="405"/>
      <c r="BQ23" s="405">
        <f>BQ20*1000/P17*1000</f>
        <v>0</v>
      </c>
      <c r="BR23" s="405"/>
      <c r="BS23" s="405">
        <f>BS20*1000/R17*1000</f>
        <v>0</v>
      </c>
      <c r="BT23" s="405"/>
      <c r="BU23" s="405">
        <f>BU20*1000/T17*1000</f>
        <v>0</v>
      </c>
      <c r="BV23" s="405"/>
      <c r="BW23" s="405">
        <f>BW20*1000/V17*1000</f>
        <v>0</v>
      </c>
      <c r="BX23" s="405"/>
      <c r="BY23" s="405">
        <f>BY20*1000/X17*1000</f>
        <v>0</v>
      </c>
      <c r="BZ23" s="405"/>
      <c r="CA23" s="405">
        <f>CA20*1000/Z17*1000</f>
        <v>0</v>
      </c>
      <c r="CB23" s="405"/>
      <c r="CC23" s="405">
        <f>CC20*1000/AB17*1000</f>
        <v>0</v>
      </c>
      <c r="CD23" s="405"/>
      <c r="CE23" s="405">
        <f>CE20*1000/AD17*1000</f>
        <v>0</v>
      </c>
      <c r="CF23" s="405"/>
      <c r="CG23" s="405">
        <f>CG20*1000/AF17*1000</f>
        <v>0</v>
      </c>
      <c r="CH23" s="405"/>
      <c r="CI23" s="405">
        <f>CI20*1000/AH17*1000</f>
        <v>0</v>
      </c>
      <c r="CJ23" s="405"/>
      <c r="CK23" s="405">
        <f>CK20*1000/AJ17*1000</f>
        <v>0</v>
      </c>
      <c r="CL23" s="405"/>
      <c r="CM23" s="405">
        <f>CM20*1000/AL17*1000</f>
        <v>0</v>
      </c>
      <c r="CN23" s="405"/>
      <c r="CO23" s="405">
        <f>CO20*1000/AN17*1000</f>
        <v>0</v>
      </c>
      <c r="CP23" s="405"/>
      <c r="CQ23" s="405">
        <f>CQ20*1000/AP17*1000</f>
        <v>0</v>
      </c>
      <c r="CR23" s="405"/>
      <c r="CS23" s="405">
        <f>CS20*1000/AR17*1000</f>
        <v>0</v>
      </c>
      <c r="CT23" s="405"/>
      <c r="CU23" s="405">
        <f>CU20*1000/AT17*1000</f>
        <v>0</v>
      </c>
      <c r="CV23" s="405"/>
      <c r="CW23" s="405">
        <f>CW20*1000/AV17*1000</f>
        <v>0</v>
      </c>
      <c r="CX23" s="405"/>
      <c r="CY23" s="405">
        <f>CY20*1000/AX17*1000</f>
        <v>0</v>
      </c>
      <c r="CZ23" s="405"/>
      <c r="DA23" s="405" t="e">
        <f>DA20*1000/AZ17*1000</f>
        <v>#DIV/0!</v>
      </c>
      <c r="DB23" s="759"/>
      <c r="DC23" s="2"/>
    </row>
    <row r="24" spans="2:107" ht="17.25" customHeight="1">
      <c r="B24" s="364">
        <v>2</v>
      </c>
      <c r="C24" s="85" t="s">
        <v>256</v>
      </c>
      <c r="D24" s="85"/>
      <c r="E24" s="85"/>
      <c r="F24" s="432"/>
      <c r="G24" s="189"/>
      <c r="H24" s="163"/>
      <c r="I24" s="189"/>
      <c r="J24" s="163"/>
      <c r="K24" s="189"/>
      <c r="L24" s="163"/>
      <c r="M24" s="189"/>
      <c r="N24" s="163"/>
      <c r="O24" s="189"/>
      <c r="P24" s="163"/>
      <c r="Q24" s="189"/>
      <c r="R24" s="163"/>
      <c r="S24" s="189"/>
      <c r="T24" s="163"/>
      <c r="U24" s="189"/>
      <c r="V24" s="163"/>
      <c r="W24" s="189"/>
      <c r="X24" s="163"/>
      <c r="Y24" s="189"/>
      <c r="Z24" s="163"/>
      <c r="AA24" s="539"/>
      <c r="AB24" s="163"/>
      <c r="AC24" s="539"/>
      <c r="AD24" s="163"/>
      <c r="AE24" s="539"/>
      <c r="AF24" s="163"/>
      <c r="AG24" s="539"/>
      <c r="AH24" s="163"/>
      <c r="AI24" s="539"/>
      <c r="AJ24" s="189"/>
      <c r="AK24" s="539"/>
      <c r="AL24" s="189"/>
      <c r="AM24" s="539"/>
      <c r="AN24" s="160"/>
      <c r="AO24" s="552"/>
      <c r="AP24" s="160"/>
      <c r="AQ24" s="552"/>
      <c r="AR24" s="160"/>
      <c r="AS24" s="556"/>
      <c r="AT24" s="160"/>
      <c r="AU24" s="556"/>
      <c r="AV24" s="160"/>
      <c r="AW24" s="556"/>
      <c r="AX24" s="160"/>
      <c r="AY24" s="556"/>
      <c r="AZ24" s="160"/>
      <c r="BA24" s="556"/>
      <c r="BC24" s="1"/>
      <c r="BD24" s="417" t="s">
        <v>86</v>
      </c>
      <c r="BE24" s="412" t="s">
        <v>85</v>
      </c>
      <c r="BF24" s="278"/>
      <c r="BG24" s="760" t="str">
        <f>IF(ISBLANK(F16),"N/A",IF(0.05&gt;BG23,"&lt;&gt;",IF(BG23&lt;10,"ok","&lt;&gt;")))</f>
        <v>N/A</v>
      </c>
      <c r="BH24" s="760"/>
      <c r="BI24" s="760" t="str">
        <f>IF(ISBLANK(H16),"N/A",IF(0.05&gt;BI23,"&lt;&gt;",IF(BI23&lt;10,"ok","&lt;&gt;")))</f>
        <v>N/A</v>
      </c>
      <c r="BJ24" s="760"/>
      <c r="BK24" s="760" t="str">
        <f>IF(ISBLANK(J16),"N/A",IF(0.05&gt;BK23,"&lt;&gt;",IF(BK23&lt;10,"ok","&lt;&gt;")))</f>
        <v>N/A</v>
      </c>
      <c r="BL24" s="760"/>
      <c r="BM24" s="760" t="str">
        <f>IF(ISBLANK(L16),"N/A",IF(0.05&gt;BM23,"&lt;&gt;",IF(BM23&lt;10,"ok","&lt;&gt;")))</f>
        <v>N/A</v>
      </c>
      <c r="BN24" s="760"/>
      <c r="BO24" s="760" t="str">
        <f>IF(ISBLANK(N16),"N/A",IF(0.05&gt;BO23,"&lt;&gt;",IF(BO23&lt;10,"ok","&lt;&gt;")))</f>
        <v>N/A</v>
      </c>
      <c r="BP24" s="760"/>
      <c r="BQ24" s="760" t="str">
        <f>IF(ISBLANK(P16),"N/A",IF(0.05&gt;BQ23,"&lt;&gt;",IF(BQ23&lt;10,"ok","&lt;&gt;")))</f>
        <v>N/A</v>
      </c>
      <c r="BR24" s="760"/>
      <c r="BS24" s="760" t="str">
        <f>IF(ISBLANK(R16),"N/A",IF(0.05&gt;BS23,"&lt;&gt;",IF(BS23&lt;10,"ok","&lt;&gt;")))</f>
        <v>N/A</v>
      </c>
      <c r="BT24" s="760"/>
      <c r="BU24" s="760" t="str">
        <f>IF(ISBLANK(T16),"N/A",IF(0.05&gt;BU23,"&lt;&gt;",IF(BU23&lt;10,"ok","&lt;&gt;")))</f>
        <v>N/A</v>
      </c>
      <c r="BV24" s="760"/>
      <c r="BW24" s="760" t="str">
        <f>IF(ISBLANK(V16),"N/A",IF(0.05&gt;BW23,"&lt;&gt;",IF(BW23&lt;10,"ok","&lt;&gt;")))</f>
        <v>N/A</v>
      </c>
      <c r="BX24" s="760"/>
      <c r="BY24" s="760" t="str">
        <f>IF(ISBLANK(X16),"N/A",IF(0.05&gt;BY23,"&lt;&gt;",IF(BY23&lt;10,"ok","&lt;&gt;")))</f>
        <v>N/A</v>
      </c>
      <c r="BZ24" s="760"/>
      <c r="CA24" s="760" t="str">
        <f>IF(ISBLANK(Z16),"N/A",IF(0.05&gt;CA23,"&lt;&gt;",IF(CA23&lt;10,"ok","&lt;&gt;")))</f>
        <v>N/A</v>
      </c>
      <c r="CB24" s="760"/>
      <c r="CC24" s="760" t="str">
        <f>IF(ISBLANK(AB16),"N/A",IF(0.05&gt;CC23,"&lt;&gt;",IF(CC23&lt;10,"ok","&lt;&gt;")))</f>
        <v>N/A</v>
      </c>
      <c r="CD24" s="760"/>
      <c r="CE24" s="760" t="str">
        <f>IF(ISBLANK(AD16),"N/A",IF(0.05&gt;CE23,"&lt;&gt;",IF(CE23&lt;10,"ok","&lt;&gt;")))</f>
        <v>N/A</v>
      </c>
      <c r="CF24" s="760"/>
      <c r="CG24" s="760" t="str">
        <f>IF(ISBLANK(AF16),"N/A",IF(0.05&gt;CG23,"&lt;&gt;",IF(CG23&lt;10,"ok","&lt;&gt;")))</f>
        <v>N/A</v>
      </c>
      <c r="CH24" s="760"/>
      <c r="CI24" s="760" t="str">
        <f>IF(ISBLANK(AH16),"N/A",IF(0.05&gt;CI23,"&lt;&gt;",IF(CI23&lt;10,"ok","&lt;&gt;")))</f>
        <v>N/A</v>
      </c>
      <c r="CJ24" s="760"/>
      <c r="CK24" s="760" t="str">
        <f>IF(ISBLANK(AJ16),"N/A",IF(0.05&gt;CK23,"&lt;&gt;",IF(CK23&lt;10,"ok","&lt;&gt;")))</f>
        <v>N/A</v>
      </c>
      <c r="CL24" s="760"/>
      <c r="CM24" s="760" t="str">
        <f>IF(ISBLANK(AL16),"N/A",IF(0.05&gt;CM23,"&lt;&gt;",IF(CM23&lt;10,"ok","&lt;&gt;")))</f>
        <v>N/A</v>
      </c>
      <c r="CN24" s="760"/>
      <c r="CO24" s="760" t="str">
        <f>IF(ISBLANK(AN16),"N/A",IF(0.05&gt;CO23,"&lt;&gt;",IF(CO23&lt;10,"ok","&lt;&gt;")))</f>
        <v>N/A</v>
      </c>
      <c r="CP24" s="760"/>
      <c r="CQ24" s="760" t="str">
        <f>IF(ISBLANK(AP16),"N/A",IF(0.05&gt;CQ23,"&lt;&gt;",IF(CQ23&lt;10,"ok","&lt;&gt;")))</f>
        <v>N/A</v>
      </c>
      <c r="CR24" s="760"/>
      <c r="CS24" s="760" t="str">
        <f>IF(ISBLANK(AR16),"N/A",IF(0.05&gt;CS23,"&lt;&gt;",IF(CS23&lt;10,"ok","&lt;&gt;")))</f>
        <v>N/A</v>
      </c>
      <c r="CT24" s="760"/>
      <c r="CU24" s="760" t="str">
        <f>IF(ISBLANK(AT16),"N/A",IF(0.05&gt;CU23,"&lt;&gt;",IF(CU23&lt;10,"ok","&lt;&gt;")))</f>
        <v>N/A</v>
      </c>
      <c r="CV24" s="760"/>
      <c r="CW24" s="760" t="str">
        <f>IF(ISBLANK(AV16),"N/A",IF(0.05&gt;CW23,"&lt;&gt;",IF(CW23&lt;10,"ok","&lt;&gt;")))</f>
        <v>N/A</v>
      </c>
      <c r="CX24" s="760"/>
      <c r="CY24" s="760" t="str">
        <f>IF(ISBLANK(AX16),"N/A",IF(0.05&gt;CY23,"&lt;&gt;",IF(CY23&lt;10,"ok","&lt;&gt;")))</f>
        <v>N/A</v>
      </c>
      <c r="CZ24" s="760"/>
      <c r="DA24" s="760" t="str">
        <f>IF(ISBLANK(AZ16),"N/A",IF(0.05&gt;DA23,"&lt;&gt;",IF(DA23&lt;10,"ok","&lt;&gt;")))</f>
        <v>N/A</v>
      </c>
      <c r="DB24" s="761"/>
      <c r="DC24" s="2"/>
    </row>
    <row r="25" spans="3:56" ht="9" customHeight="1">
      <c r="C25" s="86"/>
      <c r="D25" s="87"/>
      <c r="E25" s="87"/>
      <c r="F25" s="430"/>
      <c r="G25" s="187"/>
      <c r="H25" s="161"/>
      <c r="I25" s="187"/>
      <c r="J25" s="161"/>
      <c r="K25" s="187"/>
      <c r="L25" s="161"/>
      <c r="M25" s="187"/>
      <c r="N25" s="161"/>
      <c r="O25" s="187"/>
      <c r="P25" s="161"/>
      <c r="Q25" s="187"/>
      <c r="R25" s="161"/>
      <c r="S25" s="187"/>
      <c r="T25" s="161"/>
      <c r="U25" s="187"/>
      <c r="V25" s="161"/>
      <c r="W25" s="187"/>
      <c r="X25" s="161"/>
      <c r="Y25" s="187"/>
      <c r="Z25" s="161"/>
      <c r="AA25" s="540"/>
      <c r="AB25" s="161"/>
      <c r="AC25" s="540"/>
      <c r="AD25" s="161"/>
      <c r="AE25" s="540"/>
      <c r="AF25" s="161"/>
      <c r="AG25" s="540"/>
      <c r="AH25" s="161"/>
      <c r="AI25" s="540"/>
      <c r="AJ25" s="187"/>
      <c r="AK25" s="540"/>
      <c r="AL25" s="187"/>
      <c r="AM25" s="540"/>
      <c r="AN25" s="169"/>
      <c r="AO25" s="553"/>
      <c r="AP25" s="169"/>
      <c r="AQ25" s="553"/>
      <c r="AR25" s="169"/>
      <c r="AS25" s="557"/>
      <c r="AT25" s="169"/>
      <c r="AU25" s="557"/>
      <c r="AV25" s="169"/>
      <c r="AW25" s="557"/>
      <c r="AX25" s="169"/>
      <c r="AY25" s="557"/>
      <c r="AZ25" s="169"/>
      <c r="BA25" s="557"/>
      <c r="BC25" s="1"/>
      <c r="BD25" s="285"/>
    </row>
    <row r="26" spans="3:72" ht="18" customHeight="1">
      <c r="C26" s="88" t="s">
        <v>31</v>
      </c>
      <c r="D26" s="900" t="s">
        <v>257</v>
      </c>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2"/>
      <c r="BC26" s="89"/>
      <c r="BD26" s="367" t="s">
        <v>74</v>
      </c>
      <c r="BE26" s="446" t="s">
        <v>75</v>
      </c>
      <c r="BF26" s="347"/>
      <c r="BG26" s="347"/>
      <c r="BH26" s="347"/>
      <c r="BI26" s="347"/>
      <c r="BJ26" s="347"/>
      <c r="BK26" s="347"/>
      <c r="BL26" s="347"/>
      <c r="BM26" s="347"/>
      <c r="BN26" s="347"/>
      <c r="BQ26" s="347"/>
      <c r="BR26" s="347"/>
      <c r="BS26" s="347"/>
      <c r="BT26" s="347"/>
    </row>
    <row r="27" spans="3:72" ht="16.5" customHeight="1">
      <c r="C27" s="90"/>
      <c r="D27" s="898"/>
      <c r="E27" s="898"/>
      <c r="F27" s="899"/>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
      <c r="BD27" s="367" t="s">
        <v>76</v>
      </c>
      <c r="BE27" s="446" t="s">
        <v>77</v>
      </c>
      <c r="BF27" s="347"/>
      <c r="BG27" s="347"/>
      <c r="BH27" s="347"/>
      <c r="BI27" s="347"/>
      <c r="BJ27" s="347"/>
      <c r="BK27" s="347"/>
      <c r="BL27" s="347"/>
      <c r="BM27" s="347"/>
      <c r="BN27" s="347"/>
      <c r="BQ27" s="347"/>
      <c r="BR27" s="347"/>
      <c r="BS27" s="347"/>
      <c r="BT27" s="347"/>
    </row>
    <row r="28" spans="3:72" ht="16.5" customHeight="1">
      <c r="C28" s="91"/>
      <c r="D28" s="895"/>
      <c r="E28" s="895"/>
      <c r="F28" s="896"/>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5"/>
      <c r="AY28" s="895"/>
      <c r="AZ28" s="895"/>
      <c r="BA28" s="895"/>
      <c r="BB28" s="895"/>
      <c r="BC28" s="89"/>
      <c r="BD28" s="368" t="s">
        <v>78</v>
      </c>
      <c r="BE28" s="446" t="s">
        <v>79</v>
      </c>
      <c r="BF28" s="347"/>
      <c r="BG28" s="347"/>
      <c r="BH28" s="347"/>
      <c r="BI28" s="347"/>
      <c r="BJ28" s="347"/>
      <c r="BK28" s="347"/>
      <c r="BL28" s="347"/>
      <c r="BM28" s="347"/>
      <c r="BN28" s="347"/>
      <c r="BQ28" s="347"/>
      <c r="BR28" s="347"/>
      <c r="BS28" s="347"/>
      <c r="BT28" s="347"/>
    </row>
    <row r="29" spans="3:72" ht="16.5" customHeight="1">
      <c r="C29" s="91"/>
      <c r="D29" s="895"/>
      <c r="E29" s="895"/>
      <c r="F29" s="896"/>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5"/>
      <c r="AY29" s="895"/>
      <c r="AZ29" s="895"/>
      <c r="BA29" s="895"/>
      <c r="BB29" s="895"/>
      <c r="BC29" s="89"/>
      <c r="BE29" s="444"/>
      <c r="BF29" s="347"/>
      <c r="BG29" s="347"/>
      <c r="BH29" s="347"/>
      <c r="BI29" s="347"/>
      <c r="BJ29" s="347"/>
      <c r="BK29" s="347"/>
      <c r="BL29" s="347"/>
      <c r="BM29" s="347"/>
      <c r="BN29" s="347"/>
      <c r="BQ29" s="347"/>
      <c r="BR29" s="347"/>
      <c r="BS29" s="347"/>
      <c r="BT29" s="347"/>
    </row>
    <row r="30" spans="3:72" ht="16.5" customHeight="1">
      <c r="C30" s="91"/>
      <c r="D30" s="895"/>
      <c r="E30" s="895"/>
      <c r="F30" s="896"/>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5"/>
      <c r="AO30" s="895"/>
      <c r="AP30" s="895"/>
      <c r="AQ30" s="895"/>
      <c r="AR30" s="895"/>
      <c r="AS30" s="895"/>
      <c r="AT30" s="895"/>
      <c r="AU30" s="895"/>
      <c r="AV30" s="895"/>
      <c r="AW30" s="895"/>
      <c r="AX30" s="895"/>
      <c r="AY30" s="895"/>
      <c r="AZ30" s="895"/>
      <c r="BA30" s="895"/>
      <c r="BB30" s="895"/>
      <c r="BC30" s="89"/>
      <c r="BD30" s="346"/>
      <c r="BE30" s="444"/>
      <c r="BF30" s="347"/>
      <c r="BG30" s="347"/>
      <c r="BH30" s="347"/>
      <c r="BI30" s="347"/>
      <c r="BJ30" s="347"/>
      <c r="BK30" s="347"/>
      <c r="BL30" s="347"/>
      <c r="BM30" s="347"/>
      <c r="BN30" s="347"/>
      <c r="BQ30" s="347"/>
      <c r="BR30" s="347"/>
      <c r="BS30" s="347"/>
      <c r="BT30" s="347"/>
    </row>
    <row r="31" spans="3:56" ht="16.5" customHeight="1">
      <c r="C31" s="91"/>
      <c r="D31" s="895"/>
      <c r="E31" s="895"/>
      <c r="F31" s="896"/>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895"/>
      <c r="AZ31" s="895"/>
      <c r="BA31" s="895"/>
      <c r="BB31" s="895"/>
      <c r="BC31" s="89"/>
      <c r="BD31" s="285"/>
    </row>
    <row r="32" spans="3:56" ht="16.5" customHeight="1">
      <c r="C32" s="91"/>
      <c r="D32" s="895"/>
      <c r="E32" s="895"/>
      <c r="F32" s="896"/>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5"/>
      <c r="AR32" s="895"/>
      <c r="AS32" s="895"/>
      <c r="AT32" s="895"/>
      <c r="AU32" s="895"/>
      <c r="AV32" s="895"/>
      <c r="AW32" s="895"/>
      <c r="AX32" s="895"/>
      <c r="AY32" s="895"/>
      <c r="AZ32" s="895"/>
      <c r="BA32" s="895"/>
      <c r="BB32" s="895"/>
      <c r="BC32" s="89"/>
      <c r="BD32" s="285"/>
    </row>
    <row r="33" spans="3:56" ht="16.5" customHeight="1">
      <c r="C33" s="91"/>
      <c r="D33" s="895"/>
      <c r="E33" s="895"/>
      <c r="F33" s="896"/>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895"/>
      <c r="AZ33" s="895"/>
      <c r="BA33" s="895"/>
      <c r="BB33" s="895"/>
      <c r="BC33" s="89"/>
      <c r="BD33" s="285"/>
    </row>
    <row r="34" spans="3:56" ht="16.5" customHeight="1">
      <c r="C34" s="91"/>
      <c r="D34" s="895"/>
      <c r="E34" s="895"/>
      <c r="F34" s="896"/>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895"/>
      <c r="AG34" s="895"/>
      <c r="AH34" s="895"/>
      <c r="AI34" s="895"/>
      <c r="AJ34" s="895"/>
      <c r="AK34" s="895"/>
      <c r="AL34" s="895"/>
      <c r="AM34" s="895"/>
      <c r="AN34" s="895"/>
      <c r="AO34" s="895"/>
      <c r="AP34" s="895"/>
      <c r="AQ34" s="895"/>
      <c r="AR34" s="895"/>
      <c r="AS34" s="895"/>
      <c r="AT34" s="895"/>
      <c r="AU34" s="895"/>
      <c r="AV34" s="895"/>
      <c r="AW34" s="895"/>
      <c r="AX34" s="895"/>
      <c r="AY34" s="895"/>
      <c r="AZ34" s="895"/>
      <c r="BA34" s="895"/>
      <c r="BB34" s="895"/>
      <c r="BC34" s="89"/>
      <c r="BD34" s="285"/>
    </row>
    <row r="35" spans="3:56" ht="16.5" customHeight="1">
      <c r="C35" s="91"/>
      <c r="D35" s="895"/>
      <c r="E35" s="895"/>
      <c r="F35" s="896"/>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5"/>
      <c r="AY35" s="895"/>
      <c r="AZ35" s="895"/>
      <c r="BA35" s="895"/>
      <c r="BB35" s="895"/>
      <c r="BC35" s="89"/>
      <c r="BD35" s="285"/>
    </row>
    <row r="36" spans="3:56" ht="16.5" customHeight="1">
      <c r="C36" s="91"/>
      <c r="D36" s="895"/>
      <c r="E36" s="895"/>
      <c r="F36" s="896"/>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5"/>
      <c r="AY36" s="895"/>
      <c r="AZ36" s="895"/>
      <c r="BA36" s="895"/>
      <c r="BB36" s="895"/>
      <c r="BC36" s="89"/>
      <c r="BD36" s="285"/>
    </row>
    <row r="37" spans="3:56" ht="16.5" customHeight="1">
      <c r="C37" s="91"/>
      <c r="D37" s="895"/>
      <c r="E37" s="895"/>
      <c r="F37" s="896"/>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895"/>
      <c r="AR37" s="895"/>
      <c r="AS37" s="895"/>
      <c r="AT37" s="895"/>
      <c r="AU37" s="895"/>
      <c r="AV37" s="895"/>
      <c r="AW37" s="895"/>
      <c r="AX37" s="895"/>
      <c r="AY37" s="895"/>
      <c r="AZ37" s="895"/>
      <c r="BA37" s="895"/>
      <c r="BB37" s="895"/>
      <c r="BC37" s="89"/>
      <c r="BD37" s="285"/>
    </row>
    <row r="38" spans="3:56" ht="16.5" customHeight="1">
      <c r="C38" s="91"/>
      <c r="D38" s="895"/>
      <c r="E38" s="895"/>
      <c r="F38" s="896"/>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5"/>
      <c r="AR38" s="895"/>
      <c r="AS38" s="895"/>
      <c r="AT38" s="895"/>
      <c r="AU38" s="895"/>
      <c r="AV38" s="895"/>
      <c r="AW38" s="895"/>
      <c r="AX38" s="895"/>
      <c r="AY38" s="895"/>
      <c r="AZ38" s="895"/>
      <c r="BA38" s="895"/>
      <c r="BB38" s="895"/>
      <c r="BC38" s="89"/>
      <c r="BD38" s="285"/>
    </row>
    <row r="39" spans="3:56" ht="16.5" customHeight="1">
      <c r="C39" s="91"/>
      <c r="D39" s="895"/>
      <c r="E39" s="895"/>
      <c r="F39" s="896"/>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895"/>
      <c r="BC39" s="89"/>
      <c r="BD39" s="285"/>
    </row>
    <row r="40" spans="3:56" ht="16.5" customHeight="1">
      <c r="C40" s="91"/>
      <c r="D40" s="895"/>
      <c r="E40" s="895"/>
      <c r="F40" s="896"/>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5"/>
      <c r="AZ40" s="895"/>
      <c r="BA40" s="895"/>
      <c r="BB40" s="895"/>
      <c r="BC40" s="89"/>
      <c r="BD40" s="285"/>
    </row>
    <row r="41" spans="3:56" ht="16.5" customHeight="1">
      <c r="C41" s="91"/>
      <c r="D41" s="895"/>
      <c r="E41" s="895"/>
      <c r="F41" s="896"/>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5"/>
      <c r="AZ41" s="895"/>
      <c r="BA41" s="895"/>
      <c r="BB41" s="895"/>
      <c r="BC41" s="89"/>
      <c r="BD41" s="285"/>
    </row>
    <row r="42" spans="3:56" ht="16.5" customHeight="1">
      <c r="C42" s="91"/>
      <c r="D42" s="895"/>
      <c r="E42" s="895"/>
      <c r="F42" s="896"/>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895"/>
      <c r="BC42" s="89"/>
      <c r="BD42" s="285"/>
    </row>
    <row r="43" spans="3:56" ht="16.5" customHeight="1">
      <c r="C43" s="91"/>
      <c r="D43" s="895"/>
      <c r="E43" s="895"/>
      <c r="F43" s="896"/>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895"/>
      <c r="BC43" s="89"/>
      <c r="BD43" s="285"/>
    </row>
    <row r="44" spans="3:56" ht="16.5" customHeight="1">
      <c r="C44" s="91"/>
      <c r="D44" s="895"/>
      <c r="E44" s="895"/>
      <c r="F44" s="896"/>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895"/>
      <c r="AM44" s="895"/>
      <c r="AN44" s="895"/>
      <c r="AO44" s="895"/>
      <c r="AP44" s="895"/>
      <c r="AQ44" s="895"/>
      <c r="AR44" s="895"/>
      <c r="AS44" s="895"/>
      <c r="AT44" s="895"/>
      <c r="AU44" s="895"/>
      <c r="AV44" s="895"/>
      <c r="AW44" s="895"/>
      <c r="AX44" s="895"/>
      <c r="AY44" s="895"/>
      <c r="AZ44" s="895"/>
      <c r="BA44" s="895"/>
      <c r="BB44" s="895"/>
      <c r="BC44" s="89"/>
      <c r="BD44" s="285"/>
    </row>
    <row r="45" spans="3:56" ht="16.5" customHeight="1">
      <c r="C45" s="91"/>
      <c r="D45" s="895"/>
      <c r="E45" s="895"/>
      <c r="F45" s="896"/>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895"/>
      <c r="BC45" s="89"/>
      <c r="BD45" s="285"/>
    </row>
    <row r="46" spans="3:56" ht="16.5" customHeight="1">
      <c r="C46" s="91"/>
      <c r="D46" s="895"/>
      <c r="E46" s="895"/>
      <c r="F46" s="896"/>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c r="AH46" s="895"/>
      <c r="AI46" s="895"/>
      <c r="AJ46" s="895"/>
      <c r="AK46" s="895"/>
      <c r="AL46" s="895"/>
      <c r="AM46" s="895"/>
      <c r="AN46" s="895"/>
      <c r="AO46" s="895"/>
      <c r="AP46" s="895"/>
      <c r="AQ46" s="895"/>
      <c r="AR46" s="895"/>
      <c r="AS46" s="895"/>
      <c r="AT46" s="895"/>
      <c r="AU46" s="895"/>
      <c r="AV46" s="895"/>
      <c r="AW46" s="895"/>
      <c r="AX46" s="895"/>
      <c r="AY46" s="895"/>
      <c r="AZ46" s="895"/>
      <c r="BA46" s="895"/>
      <c r="BB46" s="895"/>
      <c r="BC46" s="89"/>
      <c r="BD46" s="285"/>
    </row>
    <row r="47" spans="3:56" ht="16.5" customHeight="1">
      <c r="C47" s="91"/>
      <c r="D47" s="895"/>
      <c r="E47" s="895"/>
      <c r="F47" s="896"/>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895"/>
      <c r="AL47" s="895"/>
      <c r="AM47" s="895"/>
      <c r="AN47" s="895"/>
      <c r="AO47" s="895"/>
      <c r="AP47" s="895"/>
      <c r="AQ47" s="895"/>
      <c r="AR47" s="895"/>
      <c r="AS47" s="895"/>
      <c r="AT47" s="895"/>
      <c r="AU47" s="895"/>
      <c r="AV47" s="895"/>
      <c r="AW47" s="895"/>
      <c r="AX47" s="895"/>
      <c r="AY47" s="895"/>
      <c r="AZ47" s="895"/>
      <c r="BA47" s="895"/>
      <c r="BB47" s="895"/>
      <c r="BC47" s="89"/>
      <c r="BD47" s="285"/>
    </row>
    <row r="48" spans="3:55" ht="16.5" customHeight="1">
      <c r="C48" s="92"/>
      <c r="D48" s="909"/>
      <c r="E48" s="909"/>
      <c r="F48" s="910"/>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09"/>
      <c r="AL48" s="909"/>
      <c r="AM48" s="909"/>
      <c r="AN48" s="909"/>
      <c r="AO48" s="909"/>
      <c r="AP48" s="909"/>
      <c r="AQ48" s="909"/>
      <c r="AR48" s="909"/>
      <c r="AS48" s="909"/>
      <c r="AT48" s="909"/>
      <c r="AU48" s="909"/>
      <c r="AV48" s="909"/>
      <c r="AW48" s="909"/>
      <c r="AX48" s="909"/>
      <c r="AY48" s="909"/>
      <c r="AZ48" s="909"/>
      <c r="BA48" s="909"/>
      <c r="BB48" s="909"/>
      <c r="BC48" s="89"/>
    </row>
    <row r="49" spans="3:54" ht="12.75">
      <c r="C49" s="16"/>
      <c r="D49" s="911"/>
      <c r="E49" s="911"/>
      <c r="F49" s="912"/>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1"/>
      <c r="AY49" s="911"/>
      <c r="AZ49" s="911"/>
      <c r="BA49" s="911"/>
      <c r="BB49" s="911"/>
    </row>
    <row r="50" spans="3:4" ht="12.75">
      <c r="C50" s="16"/>
      <c r="D50" s="16"/>
    </row>
    <row r="51" spans="3:4" ht="12.75">
      <c r="C51" s="16"/>
      <c r="D51" s="16"/>
    </row>
  </sheetData>
  <sheetProtection sheet="1" objects="1" scenarios="1" formatCells="0" formatColumns="0" formatRows="0" insertColumns="0"/>
  <mergeCells count="33">
    <mergeCell ref="BF1:CQ1"/>
    <mergeCell ref="D48:BB48"/>
    <mergeCell ref="D49:BB49"/>
    <mergeCell ref="D44:BB44"/>
    <mergeCell ref="D45:BB45"/>
    <mergeCell ref="D46:BB46"/>
    <mergeCell ref="D47:BB47"/>
    <mergeCell ref="D40:BB40"/>
    <mergeCell ref="D41:BB41"/>
    <mergeCell ref="D42:BB42"/>
    <mergeCell ref="D43:BB43"/>
    <mergeCell ref="D36:BB36"/>
    <mergeCell ref="D37:BB37"/>
    <mergeCell ref="D38:BB38"/>
    <mergeCell ref="D39:BB39"/>
    <mergeCell ref="D32:BB32"/>
    <mergeCell ref="D33:BB33"/>
    <mergeCell ref="D34:BB34"/>
    <mergeCell ref="D35:BB35"/>
    <mergeCell ref="BI5:BJ5"/>
    <mergeCell ref="D27:BB27"/>
    <mergeCell ref="D26:BB26"/>
    <mergeCell ref="D22:AU22"/>
    <mergeCell ref="BD7:CO7"/>
    <mergeCell ref="D28:BB28"/>
    <mergeCell ref="D21:AZ21"/>
    <mergeCell ref="C1:E1"/>
    <mergeCell ref="C4:AU4"/>
    <mergeCell ref="D20:AZ20"/>
    <mergeCell ref="D19:BA19"/>
    <mergeCell ref="D30:BB30"/>
    <mergeCell ref="D31:BB31"/>
    <mergeCell ref="D29:BB29"/>
  </mergeCells>
  <conditionalFormatting sqref="H16">
    <cfRule type="cellIs" priority="47" dxfId="1" operator="lessThan" stopIfTrue="1">
      <formula>H9+H10+H11+H12+H13+H14+H15-(0.01*(H9+H10+H11+H12+H13+H14+H15))</formula>
    </cfRule>
  </conditionalFormatting>
  <conditionalFormatting sqref="J16">
    <cfRule type="cellIs" priority="46" dxfId="1" operator="lessThan" stopIfTrue="1">
      <formula>J9+J10+J11+J12+J13+J14+J15-(0.01*(J9+J10+J11+J12+J13+J14+J15))</formula>
    </cfRule>
  </conditionalFormatting>
  <conditionalFormatting sqref="L16">
    <cfRule type="cellIs" priority="45" dxfId="1" operator="lessThan" stopIfTrue="1">
      <formula>L9+L10+L11+L12+L13+L14+L15-(0.01*(L9+L10+L11+L12+L13+L14+L15))</formula>
    </cfRule>
  </conditionalFormatting>
  <conditionalFormatting sqref="P16">
    <cfRule type="cellIs" priority="44" dxfId="1" operator="lessThan" stopIfTrue="1">
      <formula>P9+P10+P11+P12+P13+P14+P15-(0.01*(P9+P10+P11+P12+P13+P14+P15))</formula>
    </cfRule>
  </conditionalFormatting>
  <conditionalFormatting sqref="R16">
    <cfRule type="cellIs" priority="43" dxfId="1" operator="lessThan" stopIfTrue="1">
      <formula>R9+R10+R11+R12+R13+R14+R15-(0.01*(R9+R10+R11+R12+R13+R14+R15))</formula>
    </cfRule>
  </conditionalFormatting>
  <conditionalFormatting sqref="T16">
    <cfRule type="cellIs" priority="42" dxfId="1" operator="lessThan" stopIfTrue="1">
      <formula>T9+T10+T11+T12+T13+T14+T15-(0.01*(T9+T10+T11+T12+T13+T14+T15))</formula>
    </cfRule>
  </conditionalFormatting>
  <conditionalFormatting sqref="V16">
    <cfRule type="cellIs" priority="41" dxfId="1" operator="lessThan" stopIfTrue="1">
      <formula>V9+V10+V11+V12+V13+V14+V15-(0.01*(V9+V10+V11+V12+V13+V14+V15))</formula>
    </cfRule>
  </conditionalFormatting>
  <conditionalFormatting sqref="X16">
    <cfRule type="cellIs" priority="29" dxfId="1" operator="lessThan" stopIfTrue="1">
      <formula>X9+X10+X11+X12+X13+X14+X15-(0.01*(X9+X10+X11+X12+X13+X14+X15))</formula>
    </cfRule>
  </conditionalFormatting>
  <conditionalFormatting sqref="N16">
    <cfRule type="cellIs" priority="28" dxfId="1" operator="lessThan" stopIfTrue="1">
      <formula>N9+N10+N11+N12+N13+N14+N15-(0.01*(N9+N10+N11+N12+N13+N14+N15))</formula>
    </cfRule>
  </conditionalFormatting>
  <conditionalFormatting sqref="CM9:CM16 CK9:CK16 CI9:CI16 CG9:CG16 CE9:CE16 CC9:CC16 CA9:CA16 BY9:BY16 BW9:BW16 BU9:BU16 BS9:BS16 CS9:CS16 CU9:CU16 CO9:CO16 CQ9:CQ16 BK9:BK16 BM9:BM16 BO9:BO16 BQ9:BQ16 DA9:DA16">
    <cfRule type="cellIs" priority="25" dxfId="1" operator="equal" stopIfTrue="1">
      <formula>"&gt; 25%"</formula>
    </cfRule>
  </conditionalFormatting>
  <conditionalFormatting sqref="BI9:BI16">
    <cfRule type="cellIs" priority="26" dxfId="1" operator="equal" stopIfTrue="1">
      <formula>"&gt; 100%"</formula>
    </cfRule>
  </conditionalFormatting>
  <conditionalFormatting sqref="DA23 CU23 CS23 CQ23 CO23 CM23 CK23 CI23 CG23 CE23 CC23 CA23 BY23 BW23 BU23 BS23 BQ23 BG23 BI23 BK23 BM23 BO23">
    <cfRule type="cellIs" priority="21" dxfId="375" operator="equal" stopIfTrue="1">
      <formula>0</formula>
    </cfRule>
  </conditionalFormatting>
  <conditionalFormatting sqref="CO24 BI24 BQ24 BS24 BU24 BW24 BY24 CA24 CC24 CE24 CG24 CI24 CK24 CM24 DA24 CU24 CS24 CQ24 BG24 BK24 BM24 BO24">
    <cfRule type="cellIs" priority="22" dxfId="1" operator="equal" stopIfTrue="1">
      <formula>"&lt;&gt;"</formula>
    </cfRule>
  </conditionalFormatting>
  <conditionalFormatting sqref="BG22 BI22 BQ22 BS22 BU22 BW22 BY22 CA22 CC22 CE22 CG22 CI22 CK22 CM22 DA22 CU22 CS22 CO22 CQ22 BK22 BM22 BO22">
    <cfRule type="cellIs" priority="23" dxfId="1" operator="equal" stopIfTrue="1">
      <formula>"&lt;&gt;"</formula>
    </cfRule>
    <cfRule type="cellIs" priority="24" dxfId="1" operator="equal" stopIfTrue="1">
      <formula>"8&lt;9"</formula>
    </cfRule>
  </conditionalFormatting>
  <conditionalFormatting sqref="CY23 CW23">
    <cfRule type="cellIs" priority="16" dxfId="375" operator="equal" stopIfTrue="1">
      <formula>0</formula>
    </cfRule>
  </conditionalFormatting>
  <conditionalFormatting sqref="CW9:CW16 CY9:CY16">
    <cfRule type="cellIs" priority="20" dxfId="1" operator="equal" stopIfTrue="1">
      <formula>"&gt; 25%"</formula>
    </cfRule>
  </conditionalFormatting>
  <conditionalFormatting sqref="CY24 CW24">
    <cfRule type="cellIs" priority="17" dxfId="1" operator="equal" stopIfTrue="1">
      <formula>"&lt;&gt;"</formula>
    </cfRule>
  </conditionalFormatting>
  <conditionalFormatting sqref="CY22 CW22">
    <cfRule type="cellIs" priority="18" dxfId="1" operator="equal" stopIfTrue="1">
      <formula>"&lt;&gt;"</formula>
    </cfRule>
    <cfRule type="cellIs" priority="19" dxfId="1" operator="equal" stopIfTrue="1">
      <formula>"8&lt;9"</formula>
    </cfRule>
  </conditionalFormatting>
  <conditionalFormatting sqref="Z16">
    <cfRule type="cellIs" priority="15" dxfId="1" operator="lessThan" stopIfTrue="1">
      <formula>Z9+Z10+Z11+Z12+Z13+Z14+Z15-(0.01*(Z9+Z10+Z11+Z12+Z13+Z14+Z15))</formula>
    </cfRule>
  </conditionalFormatting>
  <conditionalFormatting sqref="AB16">
    <cfRule type="cellIs" priority="14" dxfId="1" operator="lessThan" stopIfTrue="1">
      <formula>AB9+AB10+AB11+AB12+AB13+AB14+AB15-(0.01*(AB9+AB10+AB11+AB12+AB13+AB14+AB15))</formula>
    </cfRule>
  </conditionalFormatting>
  <conditionalFormatting sqref="AD16">
    <cfRule type="cellIs" priority="13" dxfId="1" operator="lessThan" stopIfTrue="1">
      <formula>AD9+AD10+AD11+AD12+AD13+AD14+AD15-(0.01*(AD9+AD10+AD11+AD12+AD13+AD14+AD15))</formula>
    </cfRule>
  </conditionalFormatting>
  <conditionalFormatting sqref="AF16">
    <cfRule type="cellIs" priority="12" dxfId="1" operator="lessThan" stopIfTrue="1">
      <formula>AF9+AF10+AF11+AF12+AF13+AF14+AF15-(0.01*(AF9+AF10+AF11+AF12+AF13+AF14+AF15))</formula>
    </cfRule>
  </conditionalFormatting>
  <conditionalFormatting sqref="AH16">
    <cfRule type="cellIs" priority="11" dxfId="1" operator="lessThan" stopIfTrue="1">
      <formula>AH9+AH10+AH11+AH12+AH13+AH14+AH15-(0.01*(AH9+AH10+AH11+AH12+AH13+AH14+AH15))</formula>
    </cfRule>
  </conditionalFormatting>
  <conditionalFormatting sqref="AJ16">
    <cfRule type="cellIs" priority="10" dxfId="1" operator="lessThan" stopIfTrue="1">
      <formula>AJ9+AJ10+AJ11+AJ12+AJ13+AJ14+AJ15-(0.01*(AJ9+AJ10+AJ11+AJ12+AJ13+AJ14+AJ15))</formula>
    </cfRule>
  </conditionalFormatting>
  <conditionalFormatting sqref="AL16">
    <cfRule type="cellIs" priority="9" dxfId="1" operator="lessThan" stopIfTrue="1">
      <formula>AL9+AL10+AL11+AL12+AL13+AL14+AL15-(0.01*(AL9+AL10+AL11+AL12+AL13+AL14+AL15))</formula>
    </cfRule>
  </conditionalFormatting>
  <conditionalFormatting sqref="AN16">
    <cfRule type="cellIs" priority="8" dxfId="1" operator="lessThan" stopIfTrue="1">
      <formula>AN9+AN10+AN11+AN12+AN13+AN14+AN15-(0.01*(AN9+AN10+AN11+AN12+AN13+AN14+AN15))</formula>
    </cfRule>
  </conditionalFormatting>
  <conditionalFormatting sqref="AP16">
    <cfRule type="cellIs" priority="7" dxfId="1" operator="lessThan" stopIfTrue="1">
      <formula>AP9+AP10+AP11+AP12+AP13+AP14+AP15-(0.01*(AP9+AP10+AP11+AP12+AP13+AP14+AP15))</formula>
    </cfRule>
  </conditionalFormatting>
  <conditionalFormatting sqref="AR16">
    <cfRule type="cellIs" priority="6" dxfId="1" operator="lessThan" stopIfTrue="1">
      <formula>AR9+AR10+AR11+AR12+AR13+AR14+AR15-(0.01*(AR9+AR10+AR11+AR12+AR13+AR14+AR15))</formula>
    </cfRule>
  </conditionalFormatting>
  <conditionalFormatting sqref="AT16">
    <cfRule type="cellIs" priority="5" dxfId="1" operator="lessThan" stopIfTrue="1">
      <formula>AT9+AT10+AT11+AT12+AT13+AT14+AT15-(0.01*(AT9+AT10+AT11+AT12+AT13+AT14+AT15))</formula>
    </cfRule>
  </conditionalFormatting>
  <conditionalFormatting sqref="AV16">
    <cfRule type="cellIs" priority="4" dxfId="1" operator="lessThan" stopIfTrue="1">
      <formula>AV9+AV10+AV11+AV12+AV13+AV14+AV15-(0.01*(AV9+AV10+AV11+AV12+AV13+AV14+AV15))</formula>
    </cfRule>
  </conditionalFormatting>
  <conditionalFormatting sqref="AX16">
    <cfRule type="cellIs" priority="3" dxfId="1" operator="lessThan" stopIfTrue="1">
      <formula>AX9+AX10+AX11+AX12+AX13+AX14+AX15-(0.01*(AX9+AX10+AX11+AX12+AX13+AX14+AX15))</formula>
    </cfRule>
  </conditionalFormatting>
  <conditionalFormatting sqref="AZ16">
    <cfRule type="cellIs" priority="2" dxfId="1" operator="lessThan" stopIfTrue="1">
      <formula>AZ9+AZ10+AZ11+AZ12+AZ13+AZ14+AZ15-(0.01*(AZ9+AZ10+AZ11+AZ12+AZ13+AZ14+AZ15))</formula>
    </cfRule>
  </conditionalFormatting>
  <conditionalFormatting sqref="F16">
    <cfRule type="cellIs" priority="1" dxfId="1" operator="lessThan" stopIfTrue="1">
      <formula>F9+F10+F11+F12+F13+F14+F15-(0.01*(F9+F10+F11+F12+F13+F14+F15))</formula>
    </cfRule>
  </conditionalFormatting>
  <printOptions/>
  <pageMargins left="0.908333333333333" right="0.7" top="0.75" bottom="0.75" header="0.3" footer="0.3"/>
  <pageSetup fitToHeight="0" fitToWidth="1" horizontalDpi="600" verticalDpi="600" orientation="landscape" paperSize="9" scale="5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2" max="255" man="1"/>
  </rowBreaks>
  <ignoredErrors>
    <ignoredError sqref="BG22:BL22 BO22" formulaRange="1"/>
    <ignoredError sqref="BG23:BH23 BI23 BK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P60"/>
  <sheetViews>
    <sheetView showGridLines="0" zoomScale="85" zoomScaleNormal="85" zoomScaleSheetLayoutView="70" zoomScalePageLayoutView="60" workbookViewId="0" topLeftCell="C1">
      <selection activeCell="F9" sqref="F9"/>
    </sheetView>
  </sheetViews>
  <sheetFormatPr defaultColWidth="9.140625" defaultRowHeight="12.75"/>
  <cols>
    <col min="1" max="1" width="2.00390625" style="364" hidden="1" customWidth="1"/>
    <col min="2" max="2" width="4.57421875" style="364" hidden="1" customWidth="1"/>
    <col min="3" max="3" width="9.421875" style="0" customWidth="1"/>
    <col min="4" max="4" width="32.57421875" style="0" customWidth="1"/>
    <col min="5" max="5" width="8.28125" style="0" customWidth="1"/>
    <col min="6" max="6" width="6.8515625" style="133" customWidth="1"/>
    <col min="7" max="7" width="1.7109375" style="601" customWidth="1"/>
    <col min="8" max="8" width="6.8515625" style="133" customWidth="1"/>
    <col min="9" max="9" width="1.7109375" style="601" customWidth="1"/>
    <col min="10" max="10" width="6.8515625" style="133" customWidth="1"/>
    <col min="11" max="11" width="1.7109375" style="601" customWidth="1"/>
    <col min="12" max="12" width="6.8515625" style="133" customWidth="1"/>
    <col min="13" max="13" width="1.7109375" style="601" customWidth="1"/>
    <col min="14" max="14" width="6.8515625" style="133" customWidth="1"/>
    <col min="15" max="15" width="1.7109375" style="601" customWidth="1"/>
    <col min="16" max="16" width="6.8515625" style="133" customWidth="1"/>
    <col min="17" max="17" width="1.7109375" style="601" customWidth="1"/>
    <col min="18" max="18" width="6.8515625" style="133" customWidth="1"/>
    <col min="19" max="19" width="1.7109375" style="601" customWidth="1"/>
    <col min="20" max="20" width="6.8515625" style="133" customWidth="1"/>
    <col min="21" max="21" width="1.7109375" style="601" customWidth="1"/>
    <col min="22" max="22" width="6.8515625" style="133" customWidth="1"/>
    <col min="23" max="23" width="1.7109375" style="601" customWidth="1"/>
    <col min="24" max="24" width="6.8515625" style="133" customWidth="1"/>
    <col min="25" max="25" width="1.7109375" style="601" customWidth="1"/>
    <col min="26" max="26" width="6.8515625" style="133" customWidth="1"/>
    <col min="27" max="27" width="1.7109375" style="601" customWidth="1"/>
    <col min="28" max="28" width="6.8515625" style="133" customWidth="1"/>
    <col min="29" max="29" width="1.7109375" style="601" customWidth="1"/>
    <col min="30" max="30" width="6.8515625" style="133" customWidth="1"/>
    <col min="31" max="31" width="1.7109375" style="601" customWidth="1"/>
    <col min="32" max="32" width="6.8515625" style="133" customWidth="1"/>
    <col min="33" max="33" width="1.7109375" style="601" customWidth="1"/>
    <col min="34" max="34" width="6.8515625" style="133" customWidth="1"/>
    <col min="35" max="35" width="1.7109375" style="601" customWidth="1"/>
    <col min="36" max="36" width="6.8515625" style="144" customWidth="1"/>
    <col min="37" max="37" width="1.7109375" style="601" customWidth="1"/>
    <col min="38" max="38" width="6.8515625" style="144" customWidth="1"/>
    <col min="39" max="39" width="1.7109375" style="601" customWidth="1"/>
    <col min="40" max="40" width="6.8515625" style="133" customWidth="1"/>
    <col min="41" max="41" width="1.7109375" style="601" customWidth="1"/>
    <col min="42" max="42" width="6.8515625" style="133" customWidth="1"/>
    <col min="43" max="43" width="1.7109375" style="601" customWidth="1"/>
    <col min="44" max="44" width="6.8515625" style="144" customWidth="1"/>
    <col min="45" max="45" width="1.7109375" style="601" customWidth="1"/>
    <col min="46" max="46" width="6.8515625" style="144" customWidth="1"/>
    <col min="47" max="47" width="1.7109375" style="601" customWidth="1"/>
    <col min="48" max="48" width="6.8515625" style="144" customWidth="1"/>
    <col min="49" max="49" width="1.7109375" style="601" customWidth="1"/>
    <col min="50" max="50" width="6.8515625" style="144" customWidth="1"/>
    <col min="51" max="51" width="1.7109375" style="601" customWidth="1"/>
    <col min="52" max="52" width="6.8515625" style="133" customWidth="1"/>
    <col min="53" max="53" width="1.421875" style="601" customWidth="1"/>
    <col min="54" max="54" width="0.9921875" style="144" customWidth="1"/>
    <col min="55" max="55" width="3.28125" style="0" customWidth="1"/>
    <col min="56" max="56" width="5.28125" style="273" customWidth="1"/>
    <col min="57" max="57" width="42.57421875" style="273" customWidth="1"/>
    <col min="58" max="58" width="8.00390625" style="273" customWidth="1"/>
    <col min="59" max="59" width="6.421875" style="273" customWidth="1"/>
    <col min="60" max="60" width="2.28125" style="273" customWidth="1"/>
    <col min="61" max="61" width="6.421875" style="273" customWidth="1"/>
    <col min="62" max="62" width="1.421875" style="273" customWidth="1"/>
    <col min="63" max="63" width="5.8515625" style="316" customWidth="1"/>
    <col min="64" max="64" width="1.7109375" style="317" customWidth="1"/>
    <col min="65" max="65" width="5.8515625" style="316" customWidth="1"/>
    <col min="66" max="66" width="1.7109375" style="317" customWidth="1"/>
    <col min="67" max="67" width="5.8515625" style="316" customWidth="1"/>
    <col min="68" max="68" width="1.7109375" style="317" customWidth="1"/>
    <col min="69" max="69" width="5.8515625" style="316" customWidth="1"/>
    <col min="70" max="70" width="1.7109375" style="317" customWidth="1"/>
    <col min="71" max="71" width="5.8515625" style="316" customWidth="1"/>
    <col min="72" max="72" width="1.7109375" style="317" customWidth="1"/>
    <col min="73" max="73" width="5.8515625" style="316" customWidth="1"/>
    <col min="74" max="74" width="1.7109375" style="317" customWidth="1"/>
    <col min="75" max="75" width="5.8515625" style="316" customWidth="1"/>
    <col min="76" max="76" width="1.7109375" style="317" customWidth="1"/>
    <col min="77" max="77" width="5.8515625" style="316" customWidth="1"/>
    <col min="78" max="78" width="1.7109375" style="317" customWidth="1"/>
    <col min="79" max="79" width="5.8515625" style="316" customWidth="1"/>
    <col min="80" max="80" width="1.7109375" style="317" customWidth="1"/>
    <col min="81" max="81" width="5.8515625" style="316" customWidth="1"/>
    <col min="82" max="82" width="1.7109375" style="317" customWidth="1"/>
    <col min="83" max="83" width="5.8515625" style="316" customWidth="1"/>
    <col min="84" max="84" width="1.7109375" style="317" customWidth="1"/>
    <col min="85" max="85" width="5.8515625" style="316" customWidth="1"/>
    <col min="86" max="86" width="1.7109375" style="317" customWidth="1"/>
    <col min="87" max="87" width="5.8515625" style="316" customWidth="1"/>
    <col min="88" max="88" width="1.7109375" style="317" customWidth="1"/>
    <col min="89" max="89" width="5.8515625" style="316" customWidth="1"/>
    <col min="90" max="90" width="1.7109375" style="317" customWidth="1"/>
    <col min="91" max="91" width="5.8515625" style="316" customWidth="1"/>
    <col min="92" max="92" width="1.7109375" style="317" customWidth="1"/>
    <col min="93" max="93" width="5.8515625" style="273" customWidth="1"/>
    <col min="94" max="94" width="1.7109375" style="273" customWidth="1"/>
    <col min="95" max="95" width="5.8515625" style="273" customWidth="1"/>
    <col min="96" max="96" width="1.7109375" style="273" customWidth="1"/>
    <col min="97" max="97" width="5.8515625" style="316" customWidth="1"/>
    <col min="98" max="98" width="1.7109375" style="317" customWidth="1"/>
    <col min="99" max="99" width="5.8515625" style="273" customWidth="1"/>
    <col min="100" max="100" width="1.7109375" style="273" customWidth="1"/>
    <col min="101" max="101" width="5.8515625" style="316" customWidth="1"/>
    <col min="102" max="102" width="1.7109375" style="317" customWidth="1"/>
    <col min="103" max="103" width="5.8515625" style="273" customWidth="1"/>
    <col min="104" max="104" width="1.7109375" style="273" customWidth="1"/>
    <col min="105" max="105" width="5.8515625" style="273" customWidth="1"/>
    <col min="106" max="106" width="1.7109375" style="273" customWidth="1"/>
  </cols>
  <sheetData>
    <row r="1" spans="2:103" ht="16.5" customHeight="1">
      <c r="B1" s="364">
        <v>0</v>
      </c>
      <c r="C1" s="887" t="s">
        <v>113</v>
      </c>
      <c r="D1" s="887"/>
      <c r="E1" s="887"/>
      <c r="F1" s="129"/>
      <c r="G1" s="593"/>
      <c r="H1" s="129"/>
      <c r="I1" s="593"/>
      <c r="J1" s="129"/>
      <c r="K1" s="593"/>
      <c r="L1" s="129"/>
      <c r="M1" s="593"/>
      <c r="N1" s="129"/>
      <c r="O1" s="593"/>
      <c r="P1" s="129"/>
      <c r="Q1" s="593"/>
      <c r="R1" s="129"/>
      <c r="S1" s="593"/>
      <c r="T1" s="129"/>
      <c r="U1" s="593"/>
      <c r="V1" s="129"/>
      <c r="W1" s="593"/>
      <c r="X1" s="129"/>
      <c r="Y1" s="593"/>
      <c r="Z1" s="129"/>
      <c r="AA1" s="593"/>
      <c r="AB1" s="129"/>
      <c r="AC1" s="593"/>
      <c r="AD1" s="129"/>
      <c r="AE1" s="593"/>
      <c r="AF1" s="129"/>
      <c r="AG1" s="593"/>
      <c r="AH1" s="129"/>
      <c r="AI1" s="593"/>
      <c r="AJ1" s="139"/>
      <c r="AK1" s="593"/>
      <c r="AL1" s="139"/>
      <c r="AM1" s="593"/>
      <c r="AN1" s="129"/>
      <c r="AO1" s="612"/>
      <c r="AP1" s="129"/>
      <c r="AQ1" s="612"/>
      <c r="AR1" s="145"/>
      <c r="AS1" s="612"/>
      <c r="AT1" s="145"/>
      <c r="AU1" s="612"/>
      <c r="AV1" s="145"/>
      <c r="AW1" s="612"/>
      <c r="AX1" s="145"/>
      <c r="AY1" s="612"/>
      <c r="AZ1" s="129"/>
      <c r="BA1" s="612"/>
      <c r="BB1" s="149"/>
      <c r="BC1" s="1"/>
      <c r="BD1" s="369" t="s">
        <v>70</v>
      </c>
      <c r="BK1" s="303"/>
      <c r="BL1" s="304"/>
      <c r="BM1" s="303"/>
      <c r="BN1" s="304"/>
      <c r="BO1" s="303"/>
      <c r="BP1" s="304"/>
      <c r="BQ1" s="303"/>
      <c r="BR1" s="304"/>
      <c r="BS1" s="303"/>
      <c r="BT1" s="304"/>
      <c r="BU1" s="303"/>
      <c r="BV1" s="304"/>
      <c r="BW1" s="303"/>
      <c r="BX1" s="304"/>
      <c r="BY1" s="303"/>
      <c r="BZ1" s="304"/>
      <c r="CA1" s="303"/>
      <c r="CB1" s="304"/>
      <c r="CC1" s="303"/>
      <c r="CD1" s="304"/>
      <c r="CE1" s="303"/>
      <c r="CF1" s="304"/>
      <c r="CG1" s="303"/>
      <c r="CH1" s="304"/>
      <c r="CI1" s="303"/>
      <c r="CJ1" s="304"/>
      <c r="CK1" s="303"/>
      <c r="CL1" s="305"/>
      <c r="CM1" s="303"/>
      <c r="CN1" s="305"/>
      <c r="CO1" s="272"/>
      <c r="CS1" s="303"/>
      <c r="CT1" s="305"/>
      <c r="CU1" s="272"/>
      <c r="CW1" s="303"/>
      <c r="CX1" s="305"/>
      <c r="CY1" s="272"/>
    </row>
    <row r="2" spans="3:103" ht="12.75">
      <c r="C2" s="59"/>
      <c r="D2" s="61"/>
      <c r="E2" s="62"/>
      <c r="F2" s="130"/>
      <c r="G2" s="594"/>
      <c r="H2" s="130"/>
      <c r="I2" s="594"/>
      <c r="J2" s="130"/>
      <c r="K2" s="594"/>
      <c r="L2" s="130"/>
      <c r="M2" s="594"/>
      <c r="N2" s="130"/>
      <c r="O2" s="594"/>
      <c r="P2" s="130"/>
      <c r="Q2" s="594"/>
      <c r="R2" s="130"/>
      <c r="S2" s="594"/>
      <c r="T2" s="130"/>
      <c r="U2" s="594"/>
      <c r="V2" s="130"/>
      <c r="W2" s="594"/>
      <c r="X2" s="130"/>
      <c r="Y2" s="594"/>
      <c r="Z2" s="130"/>
      <c r="AA2" s="594"/>
      <c r="AB2" s="130"/>
      <c r="AC2" s="594"/>
      <c r="AD2" s="130"/>
      <c r="AE2" s="594"/>
      <c r="AF2" s="130"/>
      <c r="AG2" s="594"/>
      <c r="AH2" s="130"/>
      <c r="AI2" s="594"/>
      <c r="AJ2" s="140"/>
      <c r="AK2" s="594"/>
      <c r="AL2" s="140"/>
      <c r="AM2" s="594"/>
      <c r="AN2" s="130"/>
      <c r="AO2" s="613"/>
      <c r="AP2" s="130"/>
      <c r="AQ2" s="613"/>
      <c r="AR2" s="146"/>
      <c r="AS2" s="613"/>
      <c r="AT2" s="146"/>
      <c r="AU2" s="613"/>
      <c r="AV2" s="146"/>
      <c r="AW2" s="613"/>
      <c r="AX2" s="146"/>
      <c r="AY2" s="613"/>
      <c r="AZ2" s="130"/>
      <c r="BA2" s="613"/>
      <c r="BB2" s="146"/>
      <c r="BK2" s="306"/>
      <c r="BL2" s="307"/>
      <c r="BM2" s="306"/>
      <c r="BN2" s="307"/>
      <c r="BO2" s="306"/>
      <c r="BP2" s="307"/>
      <c r="BQ2" s="306"/>
      <c r="BR2" s="307"/>
      <c r="BS2" s="306"/>
      <c r="BT2" s="307"/>
      <c r="BU2" s="306"/>
      <c r="BV2" s="307"/>
      <c r="BW2" s="306"/>
      <c r="BX2" s="307"/>
      <c r="BY2" s="306"/>
      <c r="BZ2" s="307"/>
      <c r="CA2" s="306"/>
      <c r="CB2" s="307"/>
      <c r="CC2" s="306"/>
      <c r="CD2" s="307"/>
      <c r="CE2" s="306"/>
      <c r="CF2" s="307"/>
      <c r="CG2" s="306"/>
      <c r="CH2" s="307"/>
      <c r="CI2" s="306"/>
      <c r="CJ2" s="307"/>
      <c r="CK2" s="306"/>
      <c r="CL2" s="307"/>
      <c r="CM2" s="306"/>
      <c r="CN2" s="307"/>
      <c r="CO2" s="272"/>
      <c r="CS2" s="306"/>
      <c r="CT2" s="307"/>
      <c r="CU2" s="272"/>
      <c r="CW2" s="306"/>
      <c r="CX2" s="307"/>
      <c r="CY2" s="272"/>
    </row>
    <row r="3" spans="1:107" s="11" customFormat="1" ht="17.25" customHeight="1">
      <c r="A3" s="364"/>
      <c r="B3" s="364">
        <v>478</v>
      </c>
      <c r="C3" s="235" t="s">
        <v>244</v>
      </c>
      <c r="D3" s="472" t="s">
        <v>371</v>
      </c>
      <c r="E3" s="470"/>
      <c r="F3" s="240"/>
      <c r="G3" s="241"/>
      <c r="H3" s="242"/>
      <c r="I3" s="241"/>
      <c r="J3" s="242"/>
      <c r="K3" s="241"/>
      <c r="L3" s="242"/>
      <c r="M3" s="241"/>
      <c r="N3" s="242"/>
      <c r="O3" s="241"/>
      <c r="P3" s="242"/>
      <c r="Q3" s="241"/>
      <c r="R3" s="242"/>
      <c r="S3" s="241"/>
      <c r="T3" s="242"/>
      <c r="U3" s="241"/>
      <c r="V3" s="240"/>
      <c r="W3" s="241"/>
      <c r="X3" s="240"/>
      <c r="Y3" s="241"/>
      <c r="Z3" s="240"/>
      <c r="AA3" s="535"/>
      <c r="AB3" s="235" t="s">
        <v>245</v>
      </c>
      <c r="AC3" s="236"/>
      <c r="AD3" s="237"/>
      <c r="AE3" s="236"/>
      <c r="AF3" s="238"/>
      <c r="AG3" s="236"/>
      <c r="AH3" s="237"/>
      <c r="AI3" s="608"/>
      <c r="AJ3" s="237"/>
      <c r="AK3" s="236"/>
      <c r="AL3" s="237"/>
      <c r="AM3" s="236"/>
      <c r="AN3" s="239"/>
      <c r="AO3" s="614"/>
      <c r="AP3" s="127"/>
      <c r="AQ3" s="614"/>
      <c r="AR3" s="127"/>
      <c r="AS3" s="614"/>
      <c r="AT3" s="127"/>
      <c r="AU3" s="614"/>
      <c r="AV3" s="127"/>
      <c r="AW3" s="614"/>
      <c r="AX3" s="127"/>
      <c r="AY3" s="614"/>
      <c r="AZ3" s="239"/>
      <c r="BA3" s="614"/>
      <c r="BB3" s="248"/>
      <c r="BC3" s="14"/>
      <c r="BD3" s="444" t="s">
        <v>73</v>
      </c>
      <c r="BE3" s="447"/>
      <c r="BF3" s="289"/>
      <c r="BG3" s="290"/>
      <c r="BH3" s="375"/>
      <c r="BI3" s="375"/>
      <c r="BJ3" s="375"/>
      <c r="BK3" s="375"/>
      <c r="BL3" s="270"/>
      <c r="BM3" s="270"/>
      <c r="BN3" s="270"/>
      <c r="BO3" s="270"/>
      <c r="BP3" s="270"/>
      <c r="BQ3" s="375"/>
      <c r="BR3" s="270"/>
      <c r="BS3" s="270"/>
      <c r="BT3" s="270"/>
      <c r="BU3" s="270"/>
      <c r="BV3" s="270"/>
      <c r="BW3" s="270"/>
      <c r="BX3" s="291"/>
      <c r="BY3" s="290"/>
      <c r="BZ3" s="290"/>
      <c r="CA3" s="290"/>
      <c r="CB3" s="290"/>
      <c r="CC3" s="290"/>
      <c r="CD3" s="290"/>
      <c r="CE3" s="291"/>
      <c r="CF3" s="291"/>
      <c r="CG3" s="291"/>
      <c r="CH3" s="290"/>
      <c r="CI3" s="290"/>
      <c r="CJ3" s="290"/>
      <c r="CK3" s="290"/>
      <c r="CL3" s="290"/>
      <c r="CM3" s="290"/>
      <c r="CN3" s="290"/>
      <c r="CO3" s="290"/>
      <c r="CP3" s="288"/>
      <c r="CQ3" s="288"/>
      <c r="CR3" s="288"/>
      <c r="CS3" s="290"/>
      <c r="CT3" s="290"/>
      <c r="CU3" s="290"/>
      <c r="CV3" s="288"/>
      <c r="CW3" s="290"/>
      <c r="CX3" s="290"/>
      <c r="CY3" s="290"/>
      <c r="CZ3" s="288"/>
      <c r="DA3" s="288"/>
      <c r="DB3" s="288"/>
      <c r="DC3" s="124"/>
    </row>
    <row r="4" spans="1:107" s="11" customFormat="1" ht="3.75" customHeight="1">
      <c r="A4" s="364"/>
      <c r="B4" s="364"/>
      <c r="C4" s="390"/>
      <c r="D4" s="391"/>
      <c r="E4" s="392"/>
      <c r="F4" s="240"/>
      <c r="G4" s="241"/>
      <c r="H4" s="242"/>
      <c r="I4" s="241"/>
      <c r="J4" s="242"/>
      <c r="K4" s="241"/>
      <c r="L4" s="242"/>
      <c r="M4" s="241"/>
      <c r="N4" s="242"/>
      <c r="O4" s="241"/>
      <c r="P4" s="242"/>
      <c r="Q4" s="241"/>
      <c r="R4" s="242"/>
      <c r="S4" s="241"/>
      <c r="T4" s="242"/>
      <c r="U4" s="241"/>
      <c r="V4" s="240"/>
      <c r="W4" s="241"/>
      <c r="X4" s="240"/>
      <c r="Y4" s="241"/>
      <c r="Z4" s="240"/>
      <c r="AA4" s="535"/>
      <c r="AB4" s="390"/>
      <c r="AC4" s="241"/>
      <c r="AD4" s="240"/>
      <c r="AE4" s="241"/>
      <c r="AF4" s="242"/>
      <c r="AG4" s="241"/>
      <c r="AH4" s="240"/>
      <c r="AI4" s="241"/>
      <c r="AJ4" s="240"/>
      <c r="AK4" s="241"/>
      <c r="AL4" s="240"/>
      <c r="AM4" s="241"/>
      <c r="AN4" s="393"/>
      <c r="AO4" s="615"/>
      <c r="AP4" s="2"/>
      <c r="AQ4" s="615"/>
      <c r="AR4" s="2"/>
      <c r="AS4" s="615"/>
      <c r="AT4" s="2"/>
      <c r="AU4" s="615"/>
      <c r="AV4" s="2"/>
      <c r="AW4" s="615"/>
      <c r="AX4" s="2"/>
      <c r="AY4" s="615"/>
      <c r="AZ4" s="393"/>
      <c r="BA4" s="615"/>
      <c r="BB4" s="248"/>
      <c r="BC4" s="14"/>
      <c r="BD4" s="444"/>
      <c r="BE4" s="447"/>
      <c r="BF4" s="289"/>
      <c r="BG4" s="290"/>
      <c r="BH4" s="375"/>
      <c r="BI4" s="375"/>
      <c r="BJ4" s="375"/>
      <c r="BK4" s="375"/>
      <c r="BL4" s="270"/>
      <c r="BM4" s="270"/>
      <c r="BN4" s="270"/>
      <c r="BO4" s="270"/>
      <c r="BP4" s="270"/>
      <c r="BQ4" s="375"/>
      <c r="BR4" s="270"/>
      <c r="BS4" s="270"/>
      <c r="BT4" s="270"/>
      <c r="BU4" s="270"/>
      <c r="BV4" s="270"/>
      <c r="BW4" s="270"/>
      <c r="BX4" s="291"/>
      <c r="BY4" s="290"/>
      <c r="BZ4" s="290"/>
      <c r="CA4" s="290"/>
      <c r="CB4" s="290"/>
      <c r="CC4" s="290"/>
      <c r="CD4" s="290"/>
      <c r="CE4" s="291"/>
      <c r="CF4" s="291"/>
      <c r="CG4" s="291"/>
      <c r="CH4" s="290"/>
      <c r="CI4" s="290"/>
      <c r="CJ4" s="290"/>
      <c r="CK4" s="290"/>
      <c r="CL4" s="290"/>
      <c r="CM4" s="290"/>
      <c r="CN4" s="290"/>
      <c r="CO4" s="290"/>
      <c r="CP4" s="288"/>
      <c r="CQ4" s="288"/>
      <c r="CR4" s="288"/>
      <c r="CS4" s="290"/>
      <c r="CT4" s="290"/>
      <c r="CU4" s="290"/>
      <c r="CV4" s="288"/>
      <c r="CW4" s="290"/>
      <c r="CX4" s="290"/>
      <c r="CY4" s="290"/>
      <c r="CZ4" s="288"/>
      <c r="DA4" s="288"/>
      <c r="DB4" s="288"/>
      <c r="DC4" s="124"/>
    </row>
    <row r="5" spans="3:107" ht="4.5" customHeight="1">
      <c r="C5" s="68"/>
      <c r="D5" s="68"/>
      <c r="E5" s="68"/>
      <c r="F5" s="135"/>
      <c r="G5" s="595"/>
      <c r="H5" s="135"/>
      <c r="I5" s="595"/>
      <c r="J5" s="135"/>
      <c r="K5" s="595"/>
      <c r="L5" s="135"/>
      <c r="M5" s="595"/>
      <c r="N5" s="135"/>
      <c r="O5" s="595"/>
      <c r="P5" s="135"/>
      <c r="Q5" s="595"/>
      <c r="R5" s="135"/>
      <c r="S5" s="595"/>
      <c r="T5" s="135"/>
      <c r="U5" s="595"/>
      <c r="V5" s="135"/>
      <c r="W5" s="595"/>
      <c r="X5" s="135"/>
      <c r="Y5" s="595"/>
      <c r="Z5" s="135"/>
      <c r="AA5" s="595"/>
      <c r="AB5" s="135"/>
      <c r="AC5" s="595"/>
      <c r="AD5" s="135"/>
      <c r="AE5" s="595"/>
      <c r="AF5" s="135"/>
      <c r="AG5" s="595"/>
      <c r="AH5" s="135"/>
      <c r="AI5" s="595"/>
      <c r="AJ5" s="141"/>
      <c r="AK5" s="595"/>
      <c r="AL5" s="141"/>
      <c r="AM5" s="595"/>
      <c r="AN5" s="135"/>
      <c r="AO5" s="616"/>
      <c r="AP5" s="135"/>
      <c r="AQ5" s="616"/>
      <c r="AR5" s="147"/>
      <c r="AS5" s="616"/>
      <c r="AT5" s="147"/>
      <c r="AU5" s="616"/>
      <c r="AV5" s="147"/>
      <c r="AW5" s="616"/>
      <c r="AX5" s="147"/>
      <c r="AY5" s="616"/>
      <c r="AZ5" s="135"/>
      <c r="BA5" s="616"/>
      <c r="BB5" s="147"/>
      <c r="BC5" s="14"/>
      <c r="BD5" s="444"/>
      <c r="BE5" s="444"/>
      <c r="BK5" s="310"/>
      <c r="BL5" s="311"/>
      <c r="BM5" s="310"/>
      <c r="BN5" s="311"/>
      <c r="BO5" s="310"/>
      <c r="BP5" s="311"/>
      <c r="BQ5" s="310"/>
      <c r="BR5" s="311"/>
      <c r="BS5" s="310"/>
      <c r="BT5" s="311"/>
      <c r="BU5" s="310"/>
      <c r="BV5" s="311"/>
      <c r="BW5" s="310"/>
      <c r="BX5" s="311"/>
      <c r="BY5" s="310"/>
      <c r="BZ5" s="311"/>
      <c r="CA5" s="310"/>
      <c r="CB5" s="311"/>
      <c r="CC5" s="310"/>
      <c r="CD5" s="311"/>
      <c r="CE5" s="310"/>
      <c r="CF5" s="311"/>
      <c r="CG5" s="310"/>
      <c r="CH5" s="311"/>
      <c r="CI5" s="310"/>
      <c r="CJ5" s="311"/>
      <c r="CK5" s="310"/>
      <c r="CL5" s="311"/>
      <c r="CM5" s="310"/>
      <c r="CN5" s="311"/>
      <c r="CO5" s="288"/>
      <c r="CP5" s="287"/>
      <c r="CQ5" s="287"/>
      <c r="CR5" s="287"/>
      <c r="CS5" s="310"/>
      <c r="CT5" s="311"/>
      <c r="CU5" s="288"/>
      <c r="CV5" s="287"/>
      <c r="CW5" s="310"/>
      <c r="CX5" s="311"/>
      <c r="CY5" s="288"/>
      <c r="CZ5" s="287"/>
      <c r="DA5" s="287"/>
      <c r="DB5" s="287"/>
      <c r="DC5" s="11"/>
    </row>
    <row r="6" spans="2:103" ht="18.75" customHeight="1">
      <c r="B6" s="364">
        <v>165</v>
      </c>
      <c r="C6" s="915" t="s">
        <v>162</v>
      </c>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210"/>
      <c r="AS6" s="619"/>
      <c r="AT6" s="210"/>
      <c r="AU6" s="619"/>
      <c r="AV6" s="210"/>
      <c r="AW6" s="619"/>
      <c r="AX6" s="210"/>
      <c r="AY6" s="619"/>
      <c r="AZ6" s="210"/>
      <c r="BA6" s="619"/>
      <c r="BB6" s="196"/>
      <c r="BC6" s="15"/>
      <c r="BD6" s="448" t="s">
        <v>4</v>
      </c>
      <c r="BE6" s="444"/>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S6" s="272"/>
      <c r="CT6" s="272"/>
      <c r="CU6" s="272"/>
      <c r="CW6" s="272"/>
      <c r="CX6" s="272"/>
      <c r="CY6" s="272"/>
    </row>
    <row r="7" spans="4:103" ht="14.25" customHeight="1">
      <c r="D7" s="486"/>
      <c r="F7" s="790" t="s">
        <v>306</v>
      </c>
      <c r="G7" s="596"/>
      <c r="H7" s="165"/>
      <c r="I7" s="596"/>
      <c r="J7" s="165"/>
      <c r="K7" s="596"/>
      <c r="L7" s="165"/>
      <c r="M7" s="596"/>
      <c r="N7" s="165"/>
      <c r="O7" s="596"/>
      <c r="P7" s="165"/>
      <c r="Q7" s="596"/>
      <c r="R7" s="165"/>
      <c r="S7" s="596"/>
      <c r="T7" s="165"/>
      <c r="U7" s="596"/>
      <c r="V7" s="165"/>
      <c r="W7" s="596"/>
      <c r="Y7" s="244"/>
      <c r="AA7" s="487"/>
      <c r="AB7" s="488"/>
      <c r="AC7" s="487"/>
      <c r="AD7" s="488"/>
      <c r="AE7" s="487"/>
      <c r="AF7" s="489"/>
      <c r="AG7" s="244"/>
      <c r="AI7" s="244"/>
      <c r="AJ7" s="245"/>
      <c r="AK7" s="611"/>
      <c r="AL7" s="246"/>
      <c r="AM7" s="244"/>
      <c r="AN7" s="247"/>
      <c r="AO7" s="605"/>
      <c r="AP7" s="15"/>
      <c r="AQ7" s="618"/>
      <c r="AR7" s="345"/>
      <c r="AS7" s="618"/>
      <c r="AT7" s="345"/>
      <c r="AV7" s="345"/>
      <c r="AW7" s="618"/>
      <c r="AX7" s="345"/>
      <c r="AZ7" s="247"/>
      <c r="BB7" s="194"/>
      <c r="BC7" s="2"/>
      <c r="BD7" s="443" t="s">
        <v>90</v>
      </c>
      <c r="BE7" s="444"/>
      <c r="BH7" s="274"/>
      <c r="BI7" s="275"/>
      <c r="BJ7" s="275"/>
      <c r="BK7" s="276"/>
      <c r="BL7" s="277"/>
      <c r="BM7" s="277"/>
      <c r="BN7" s="277"/>
      <c r="BO7" s="277"/>
      <c r="BP7" s="277"/>
      <c r="BQ7" s="276"/>
      <c r="BR7" s="277"/>
      <c r="BS7" s="277"/>
      <c r="BT7" s="277"/>
      <c r="BU7" s="277"/>
      <c r="BV7" s="277"/>
      <c r="BW7" s="277"/>
      <c r="BX7" s="277"/>
      <c r="BY7" s="277"/>
      <c r="BZ7" s="277"/>
      <c r="CA7" s="277"/>
      <c r="CB7" s="277"/>
      <c r="CC7" s="277"/>
      <c r="CD7" s="277"/>
      <c r="CE7" s="277"/>
      <c r="CF7" s="277"/>
      <c r="CG7" s="277"/>
      <c r="CH7" s="268"/>
      <c r="CI7" s="268"/>
      <c r="CJ7" s="268"/>
      <c r="CK7" s="268"/>
      <c r="CL7" s="273"/>
      <c r="CM7" s="268"/>
      <c r="CN7" s="273"/>
      <c r="CO7" s="268"/>
      <c r="CS7" s="268"/>
      <c r="CT7" s="273"/>
      <c r="CU7" s="268"/>
      <c r="CW7" s="268"/>
      <c r="CX7" s="273"/>
      <c r="CY7" s="268"/>
    </row>
    <row r="8" spans="1:106" s="95" customFormat="1" ht="25.5" customHeight="1">
      <c r="A8" s="371"/>
      <c r="B8" s="492">
        <v>2</v>
      </c>
      <c r="C8" s="71" t="s">
        <v>240</v>
      </c>
      <c r="D8" s="71" t="s">
        <v>241</v>
      </c>
      <c r="E8" s="71" t="s">
        <v>242</v>
      </c>
      <c r="F8" s="634">
        <v>1990</v>
      </c>
      <c r="G8" s="635"/>
      <c r="H8" s="634">
        <v>1995</v>
      </c>
      <c r="I8" s="635"/>
      <c r="J8" s="634">
        <v>1996</v>
      </c>
      <c r="K8" s="635"/>
      <c r="L8" s="634">
        <v>1997</v>
      </c>
      <c r="M8" s="635"/>
      <c r="N8" s="634">
        <v>1998</v>
      </c>
      <c r="O8" s="635"/>
      <c r="P8" s="634">
        <v>1999</v>
      </c>
      <c r="Q8" s="635"/>
      <c r="R8" s="634">
        <v>2000</v>
      </c>
      <c r="S8" s="635"/>
      <c r="T8" s="634">
        <v>2001</v>
      </c>
      <c r="U8" s="635"/>
      <c r="V8" s="634">
        <v>2002</v>
      </c>
      <c r="W8" s="635"/>
      <c r="X8" s="634">
        <v>2003</v>
      </c>
      <c r="Y8" s="635"/>
      <c r="Z8" s="634">
        <v>2004</v>
      </c>
      <c r="AA8" s="643"/>
      <c r="AB8" s="634">
        <v>2005</v>
      </c>
      <c r="AC8" s="643"/>
      <c r="AD8" s="634">
        <v>2006</v>
      </c>
      <c r="AE8" s="643"/>
      <c r="AF8" s="634">
        <v>2007</v>
      </c>
      <c r="AG8" s="643"/>
      <c r="AH8" s="634">
        <v>2008</v>
      </c>
      <c r="AI8" s="643"/>
      <c r="AJ8" s="634">
        <v>2009</v>
      </c>
      <c r="AK8" s="643"/>
      <c r="AL8" s="634">
        <v>2010</v>
      </c>
      <c r="AM8" s="643"/>
      <c r="AN8" s="642">
        <v>2011</v>
      </c>
      <c r="AO8" s="644"/>
      <c r="AP8" s="642">
        <v>2012</v>
      </c>
      <c r="AQ8" s="643"/>
      <c r="AR8" s="642">
        <v>2013</v>
      </c>
      <c r="AS8" s="643"/>
      <c r="AT8" s="642">
        <v>2014</v>
      </c>
      <c r="AU8" s="643"/>
      <c r="AV8" s="642">
        <v>2015</v>
      </c>
      <c r="AW8" s="643"/>
      <c r="AX8" s="642">
        <v>2016</v>
      </c>
      <c r="AY8" s="643"/>
      <c r="AZ8" s="642">
        <v>2017</v>
      </c>
      <c r="BA8" s="644"/>
      <c r="BB8" s="259"/>
      <c r="BC8" s="260"/>
      <c r="BD8" s="71" t="s">
        <v>24</v>
      </c>
      <c r="BE8" s="71" t="s">
        <v>25</v>
      </c>
      <c r="BF8" s="71" t="s">
        <v>26</v>
      </c>
      <c r="BG8" s="634">
        <v>1990</v>
      </c>
      <c r="BH8" s="635"/>
      <c r="BI8" s="634">
        <v>1995</v>
      </c>
      <c r="BJ8" s="635"/>
      <c r="BK8" s="634">
        <v>1996</v>
      </c>
      <c r="BL8" s="635"/>
      <c r="BM8" s="634">
        <v>1997</v>
      </c>
      <c r="BN8" s="635"/>
      <c r="BO8" s="634">
        <v>1998</v>
      </c>
      <c r="BP8" s="635"/>
      <c r="BQ8" s="634">
        <v>1999</v>
      </c>
      <c r="BR8" s="635"/>
      <c r="BS8" s="634">
        <v>2000</v>
      </c>
      <c r="BT8" s="635"/>
      <c r="BU8" s="634">
        <v>2001</v>
      </c>
      <c r="BV8" s="635"/>
      <c r="BW8" s="634">
        <v>2002</v>
      </c>
      <c r="BX8" s="635"/>
      <c r="BY8" s="634">
        <v>2003</v>
      </c>
      <c r="BZ8" s="635"/>
      <c r="CA8" s="634">
        <v>2004</v>
      </c>
      <c r="CB8" s="635"/>
      <c r="CC8" s="634">
        <v>2005</v>
      </c>
      <c r="CD8" s="635"/>
      <c r="CE8" s="634">
        <v>2006</v>
      </c>
      <c r="CF8" s="635"/>
      <c r="CG8" s="634">
        <v>2007</v>
      </c>
      <c r="CH8" s="635"/>
      <c r="CI8" s="634">
        <v>2008</v>
      </c>
      <c r="CJ8" s="635"/>
      <c r="CK8" s="634">
        <v>2009</v>
      </c>
      <c r="CL8" s="635"/>
      <c r="CM8" s="634">
        <v>2010</v>
      </c>
      <c r="CN8" s="635"/>
      <c r="CO8" s="634">
        <v>2011</v>
      </c>
      <c r="CP8" s="635"/>
      <c r="CQ8" s="634">
        <v>2012</v>
      </c>
      <c r="CR8" s="635"/>
      <c r="CS8" s="634">
        <v>2013</v>
      </c>
      <c r="CT8" s="635"/>
      <c r="CU8" s="634">
        <v>2014</v>
      </c>
      <c r="CV8" s="635"/>
      <c r="CW8" s="634">
        <v>2015</v>
      </c>
      <c r="CX8" s="635"/>
      <c r="CY8" s="634">
        <v>2016</v>
      </c>
      <c r="CZ8" s="635"/>
      <c r="DA8" s="634">
        <v>2017</v>
      </c>
      <c r="DB8" s="635"/>
    </row>
    <row r="9" spans="1:106" s="95" customFormat="1" ht="21" customHeight="1">
      <c r="A9" s="371"/>
      <c r="B9" s="475">
        <v>2700</v>
      </c>
      <c r="C9" s="721">
        <v>1</v>
      </c>
      <c r="D9" s="723" t="s">
        <v>258</v>
      </c>
      <c r="E9" s="722" t="s">
        <v>32</v>
      </c>
      <c r="F9" s="730"/>
      <c r="G9" s="708"/>
      <c r="H9" s="730"/>
      <c r="I9" s="708"/>
      <c r="J9" s="730"/>
      <c r="K9" s="708"/>
      <c r="L9" s="730"/>
      <c r="M9" s="708"/>
      <c r="N9" s="730"/>
      <c r="O9" s="708"/>
      <c r="P9" s="730"/>
      <c r="Q9" s="708"/>
      <c r="R9" s="730"/>
      <c r="S9" s="708"/>
      <c r="T9" s="730"/>
      <c r="U9" s="708"/>
      <c r="V9" s="730"/>
      <c r="W9" s="708"/>
      <c r="X9" s="730"/>
      <c r="Y9" s="708"/>
      <c r="Z9" s="730"/>
      <c r="AA9" s="708"/>
      <c r="AB9" s="730"/>
      <c r="AC9" s="708"/>
      <c r="AD9" s="730"/>
      <c r="AE9" s="708"/>
      <c r="AF9" s="730"/>
      <c r="AG9" s="708"/>
      <c r="AH9" s="730"/>
      <c r="AI9" s="708"/>
      <c r="AJ9" s="730"/>
      <c r="AK9" s="708"/>
      <c r="AL9" s="730"/>
      <c r="AM9" s="708"/>
      <c r="AN9" s="730"/>
      <c r="AO9" s="708"/>
      <c r="AP9" s="730"/>
      <c r="AQ9" s="708"/>
      <c r="AR9" s="730"/>
      <c r="AS9" s="708"/>
      <c r="AT9" s="730"/>
      <c r="AU9" s="708"/>
      <c r="AV9" s="730"/>
      <c r="AW9" s="708"/>
      <c r="AX9" s="730"/>
      <c r="AY9" s="708"/>
      <c r="AZ9" s="730"/>
      <c r="BA9" s="708"/>
      <c r="BB9" s="265"/>
      <c r="BC9" s="260"/>
      <c r="BD9" s="312">
        <v>1</v>
      </c>
      <c r="BE9" s="322" t="s">
        <v>61</v>
      </c>
      <c r="BF9" s="227" t="s">
        <v>32</v>
      </c>
      <c r="BG9" s="638">
        <f>F9</f>
        <v>0</v>
      </c>
      <c r="BH9" s="638"/>
      <c r="BI9" s="638">
        <f>H9</f>
        <v>0</v>
      </c>
      <c r="BJ9" s="638"/>
      <c r="BK9" s="638">
        <f>J9</f>
        <v>0</v>
      </c>
      <c r="BL9" s="638"/>
      <c r="BM9" s="638">
        <f aca="true" t="shared" si="0" ref="BM9:CY9">L9</f>
        <v>0</v>
      </c>
      <c r="BN9" s="638"/>
      <c r="BO9" s="638">
        <f t="shared" si="0"/>
        <v>0</v>
      </c>
      <c r="BP9" s="638"/>
      <c r="BQ9" s="638">
        <f t="shared" si="0"/>
        <v>0</v>
      </c>
      <c r="BR9" s="638"/>
      <c r="BS9" s="638">
        <f t="shared" si="0"/>
        <v>0</v>
      </c>
      <c r="BT9" s="638"/>
      <c r="BU9" s="638">
        <f t="shared" si="0"/>
        <v>0</v>
      </c>
      <c r="BV9" s="638"/>
      <c r="BW9" s="638">
        <f t="shared" si="0"/>
        <v>0</v>
      </c>
      <c r="BX9" s="638"/>
      <c r="BY9" s="638">
        <f t="shared" si="0"/>
        <v>0</v>
      </c>
      <c r="BZ9" s="638"/>
      <c r="CA9" s="638">
        <f t="shared" si="0"/>
        <v>0</v>
      </c>
      <c r="CB9" s="638"/>
      <c r="CC9" s="638">
        <f t="shared" si="0"/>
        <v>0</v>
      </c>
      <c r="CD9" s="638"/>
      <c r="CE9" s="638">
        <f t="shared" si="0"/>
        <v>0</v>
      </c>
      <c r="CF9" s="638"/>
      <c r="CG9" s="638">
        <f t="shared" si="0"/>
        <v>0</v>
      </c>
      <c r="CH9" s="638"/>
      <c r="CI9" s="638">
        <f t="shared" si="0"/>
        <v>0</v>
      </c>
      <c r="CJ9" s="638"/>
      <c r="CK9" s="638">
        <f t="shared" si="0"/>
        <v>0</v>
      </c>
      <c r="CL9" s="638"/>
      <c r="CM9" s="638">
        <f t="shared" si="0"/>
        <v>0</v>
      </c>
      <c r="CN9" s="638"/>
      <c r="CO9" s="638">
        <f t="shared" si="0"/>
        <v>0</v>
      </c>
      <c r="CP9" s="638"/>
      <c r="CQ9" s="638">
        <f t="shared" si="0"/>
        <v>0</v>
      </c>
      <c r="CR9" s="638"/>
      <c r="CS9" s="638">
        <f t="shared" si="0"/>
        <v>0</v>
      </c>
      <c r="CT9" s="638"/>
      <c r="CU9" s="638">
        <f t="shared" si="0"/>
        <v>0</v>
      </c>
      <c r="CV9" s="638"/>
      <c r="CW9" s="638">
        <f t="shared" si="0"/>
        <v>0</v>
      </c>
      <c r="CX9" s="638"/>
      <c r="CY9" s="638">
        <f t="shared" si="0"/>
        <v>0</v>
      </c>
      <c r="CZ9" s="638"/>
      <c r="DA9" s="638">
        <f>AZ9</f>
        <v>0</v>
      </c>
      <c r="DB9" s="762"/>
    </row>
    <row r="10" spans="2:106" ht="26.25" customHeight="1">
      <c r="B10" s="373">
        <v>2830</v>
      </c>
      <c r="C10" s="712">
        <v>2</v>
      </c>
      <c r="D10" s="724" t="s">
        <v>259</v>
      </c>
      <c r="E10" s="715" t="s">
        <v>32</v>
      </c>
      <c r="F10" s="731"/>
      <c r="G10" s="625"/>
      <c r="H10" s="731"/>
      <c r="I10" s="625"/>
      <c r="J10" s="731"/>
      <c r="K10" s="625"/>
      <c r="L10" s="731"/>
      <c r="M10" s="625"/>
      <c r="N10" s="731"/>
      <c r="O10" s="625"/>
      <c r="P10" s="731"/>
      <c r="Q10" s="625"/>
      <c r="R10" s="731"/>
      <c r="S10" s="625"/>
      <c r="T10" s="731"/>
      <c r="U10" s="625"/>
      <c r="V10" s="731"/>
      <c r="W10" s="625"/>
      <c r="X10" s="731"/>
      <c r="Y10" s="625"/>
      <c r="Z10" s="731"/>
      <c r="AA10" s="625"/>
      <c r="AB10" s="731"/>
      <c r="AC10" s="625"/>
      <c r="AD10" s="731"/>
      <c r="AE10" s="625"/>
      <c r="AF10" s="731"/>
      <c r="AG10" s="625"/>
      <c r="AH10" s="731"/>
      <c r="AI10" s="625"/>
      <c r="AJ10" s="731"/>
      <c r="AK10" s="625"/>
      <c r="AL10" s="731"/>
      <c r="AM10" s="625"/>
      <c r="AN10" s="731"/>
      <c r="AO10" s="625"/>
      <c r="AP10" s="731"/>
      <c r="AQ10" s="625"/>
      <c r="AR10" s="731"/>
      <c r="AS10" s="625"/>
      <c r="AT10" s="731"/>
      <c r="AU10" s="625"/>
      <c r="AV10" s="731"/>
      <c r="AW10" s="625"/>
      <c r="AX10" s="731"/>
      <c r="AY10" s="625"/>
      <c r="AZ10" s="731"/>
      <c r="BA10" s="625"/>
      <c r="BB10" s="266"/>
      <c r="BC10" s="79"/>
      <c r="BD10" s="227">
        <v>10</v>
      </c>
      <c r="BE10" s="313" t="s">
        <v>72</v>
      </c>
      <c r="BF10" s="227" t="s">
        <v>32</v>
      </c>
      <c r="BG10" s="327">
        <f>F19</f>
        <v>0</v>
      </c>
      <c r="BH10" s="327"/>
      <c r="BI10" s="327">
        <f>H19</f>
        <v>0</v>
      </c>
      <c r="BJ10" s="327"/>
      <c r="BK10" s="327">
        <f>J19</f>
        <v>0</v>
      </c>
      <c r="BL10" s="327"/>
      <c r="BM10" s="327">
        <f>L19</f>
        <v>0</v>
      </c>
      <c r="BN10" s="327"/>
      <c r="BO10" s="327">
        <f>N19</f>
        <v>0</v>
      </c>
      <c r="BP10" s="327"/>
      <c r="BQ10" s="327">
        <f>P19</f>
        <v>0</v>
      </c>
      <c r="BR10" s="327"/>
      <c r="BS10" s="327">
        <f>R19</f>
        <v>0</v>
      </c>
      <c r="BT10" s="327"/>
      <c r="BU10" s="327">
        <f>T19</f>
        <v>0</v>
      </c>
      <c r="BV10" s="327"/>
      <c r="BW10" s="327">
        <f>V19</f>
        <v>0</v>
      </c>
      <c r="BX10" s="327"/>
      <c r="BY10" s="327">
        <f>X19</f>
        <v>0</v>
      </c>
      <c r="BZ10" s="327"/>
      <c r="CA10" s="327">
        <f>Z19</f>
        <v>0</v>
      </c>
      <c r="CB10" s="327"/>
      <c r="CC10" s="327">
        <f>AB19</f>
        <v>0</v>
      </c>
      <c r="CD10" s="327"/>
      <c r="CE10" s="327">
        <f>AD19</f>
        <v>0</v>
      </c>
      <c r="CF10" s="327"/>
      <c r="CG10" s="327">
        <f>AF19</f>
        <v>0</v>
      </c>
      <c r="CH10" s="327"/>
      <c r="CI10" s="327">
        <f>AH19</f>
        <v>0</v>
      </c>
      <c r="CJ10" s="327"/>
      <c r="CK10" s="327">
        <f>AJ19</f>
        <v>0</v>
      </c>
      <c r="CL10" s="327"/>
      <c r="CM10" s="327">
        <f>AL19</f>
        <v>0</v>
      </c>
      <c r="CN10" s="327"/>
      <c r="CO10" s="327">
        <f>AN19</f>
        <v>0</v>
      </c>
      <c r="CP10" s="327"/>
      <c r="CQ10" s="327">
        <f>AP19</f>
        <v>0</v>
      </c>
      <c r="CR10" s="327"/>
      <c r="CS10" s="327">
        <f>AR19</f>
        <v>0</v>
      </c>
      <c r="CT10" s="327"/>
      <c r="CU10" s="327">
        <f>AT19</f>
        <v>0</v>
      </c>
      <c r="CV10" s="327"/>
      <c r="CW10" s="327">
        <f>AV19</f>
        <v>0</v>
      </c>
      <c r="CX10" s="327"/>
      <c r="CY10" s="327">
        <f>AX19</f>
        <v>0</v>
      </c>
      <c r="CZ10" s="327"/>
      <c r="DA10" s="327">
        <f>AZ19</f>
        <v>0</v>
      </c>
      <c r="DB10" s="763"/>
    </row>
    <row r="11" spans="2:106" ht="21" customHeight="1">
      <c r="B11" s="373">
        <v>1778</v>
      </c>
      <c r="C11" s="711">
        <v>3</v>
      </c>
      <c r="D11" s="724" t="s">
        <v>260</v>
      </c>
      <c r="E11" s="714" t="s">
        <v>32</v>
      </c>
      <c r="F11" s="719"/>
      <c r="G11" s="625"/>
      <c r="H11" s="719"/>
      <c r="I11" s="625"/>
      <c r="J11" s="719"/>
      <c r="K11" s="625"/>
      <c r="L11" s="719"/>
      <c r="M11" s="625"/>
      <c r="N11" s="719"/>
      <c r="O11" s="625"/>
      <c r="P11" s="719"/>
      <c r="Q11" s="625"/>
      <c r="R11" s="719"/>
      <c r="S11" s="625"/>
      <c r="T11" s="719"/>
      <c r="U11" s="625"/>
      <c r="V11" s="719"/>
      <c r="W11" s="625"/>
      <c r="X11" s="719"/>
      <c r="Y11" s="625"/>
      <c r="Z11" s="719"/>
      <c r="AA11" s="625"/>
      <c r="AB11" s="719"/>
      <c r="AC11" s="625"/>
      <c r="AD11" s="719"/>
      <c r="AE11" s="625"/>
      <c r="AF11" s="719"/>
      <c r="AG11" s="625"/>
      <c r="AH11" s="719"/>
      <c r="AI11" s="625"/>
      <c r="AJ11" s="719"/>
      <c r="AK11" s="625"/>
      <c r="AL11" s="719"/>
      <c r="AM11" s="625"/>
      <c r="AN11" s="719"/>
      <c r="AO11" s="625"/>
      <c r="AP11" s="719"/>
      <c r="AQ11" s="625"/>
      <c r="AR11" s="719"/>
      <c r="AS11" s="625"/>
      <c r="AT11" s="719"/>
      <c r="AU11" s="625"/>
      <c r="AV11" s="719"/>
      <c r="AW11" s="625"/>
      <c r="AX11" s="719"/>
      <c r="AY11" s="625"/>
      <c r="AZ11" s="719"/>
      <c r="BA11" s="625"/>
      <c r="BB11" s="251"/>
      <c r="BC11" s="96"/>
      <c r="BD11" s="416" t="s">
        <v>86</v>
      </c>
      <c r="BE11" s="418" t="s">
        <v>97</v>
      </c>
      <c r="BF11" s="292"/>
      <c r="BG11" s="294" t="s">
        <v>0</v>
      </c>
      <c r="BH11" s="637"/>
      <c r="BI11" s="294" t="s">
        <v>0</v>
      </c>
      <c r="BJ11" s="637"/>
      <c r="BK11" s="639" t="str">
        <f>IF(BK9=BI10,"ok","&lt;&gt;")</f>
        <v>ok</v>
      </c>
      <c r="BL11" s="639"/>
      <c r="BM11" s="639" t="str">
        <f aca="true" t="shared" si="1" ref="BM11:CY11">IF(BM9=BK10,"ok","&lt;&gt;")</f>
        <v>ok</v>
      </c>
      <c r="BN11" s="639"/>
      <c r="BO11" s="639" t="str">
        <f t="shared" si="1"/>
        <v>ok</v>
      </c>
      <c r="BP11" s="639"/>
      <c r="BQ11" s="639" t="str">
        <f t="shared" si="1"/>
        <v>ok</v>
      </c>
      <c r="BR11" s="639"/>
      <c r="BS11" s="639" t="str">
        <f t="shared" si="1"/>
        <v>ok</v>
      </c>
      <c r="BT11" s="639"/>
      <c r="BU11" s="639" t="str">
        <f t="shared" si="1"/>
        <v>ok</v>
      </c>
      <c r="BV11" s="639"/>
      <c r="BW11" s="639" t="str">
        <f t="shared" si="1"/>
        <v>ok</v>
      </c>
      <c r="BX11" s="639"/>
      <c r="BY11" s="639" t="str">
        <f t="shared" si="1"/>
        <v>ok</v>
      </c>
      <c r="BZ11" s="639"/>
      <c r="CA11" s="639" t="str">
        <f t="shared" si="1"/>
        <v>ok</v>
      </c>
      <c r="CB11" s="639"/>
      <c r="CC11" s="639" t="str">
        <f>IF(CC9=CA10,"ok","&lt;&gt;")</f>
        <v>ok</v>
      </c>
      <c r="CD11" s="639"/>
      <c r="CE11" s="639" t="str">
        <f t="shared" si="1"/>
        <v>ok</v>
      </c>
      <c r="CF11" s="639"/>
      <c r="CG11" s="639" t="str">
        <f t="shared" si="1"/>
        <v>ok</v>
      </c>
      <c r="CH11" s="639"/>
      <c r="CI11" s="639" t="str">
        <f t="shared" si="1"/>
        <v>ok</v>
      </c>
      <c r="CJ11" s="639"/>
      <c r="CK11" s="639" t="str">
        <f t="shared" si="1"/>
        <v>ok</v>
      </c>
      <c r="CL11" s="639"/>
      <c r="CM11" s="639" t="str">
        <f t="shared" si="1"/>
        <v>ok</v>
      </c>
      <c r="CN11" s="639"/>
      <c r="CO11" s="639" t="str">
        <f t="shared" si="1"/>
        <v>ok</v>
      </c>
      <c r="CP11" s="639"/>
      <c r="CQ11" s="639" t="str">
        <f t="shared" si="1"/>
        <v>ok</v>
      </c>
      <c r="CR11" s="639"/>
      <c r="CS11" s="639" t="str">
        <f t="shared" si="1"/>
        <v>ok</v>
      </c>
      <c r="CT11" s="639"/>
      <c r="CU11" s="639" t="str">
        <f t="shared" si="1"/>
        <v>ok</v>
      </c>
      <c r="CV11" s="639"/>
      <c r="CW11" s="639" t="str">
        <f t="shared" si="1"/>
        <v>ok</v>
      </c>
      <c r="CX11" s="639"/>
      <c r="CY11" s="639" t="str">
        <f t="shared" si="1"/>
        <v>ok</v>
      </c>
      <c r="CZ11" s="639"/>
      <c r="DA11" s="639" t="str">
        <f>IF(DA9=CY10,"ok","&lt;&gt;")</f>
        <v>ok</v>
      </c>
      <c r="DB11" s="763"/>
    </row>
    <row r="12" spans="2:106" ht="21" customHeight="1">
      <c r="B12" s="373">
        <v>1779</v>
      </c>
      <c r="C12" s="712">
        <v>4</v>
      </c>
      <c r="D12" s="724" t="s">
        <v>261</v>
      </c>
      <c r="E12" s="715" t="s">
        <v>32</v>
      </c>
      <c r="F12" s="719"/>
      <c r="G12" s="625"/>
      <c r="H12" s="719"/>
      <c r="I12" s="625"/>
      <c r="J12" s="719"/>
      <c r="K12" s="625"/>
      <c r="L12" s="719"/>
      <c r="M12" s="625"/>
      <c r="N12" s="719"/>
      <c r="O12" s="625"/>
      <c r="P12" s="719"/>
      <c r="Q12" s="625"/>
      <c r="R12" s="719"/>
      <c r="S12" s="625"/>
      <c r="T12" s="719"/>
      <c r="U12" s="625"/>
      <c r="V12" s="719"/>
      <c r="W12" s="625"/>
      <c r="X12" s="719"/>
      <c r="Y12" s="625"/>
      <c r="Z12" s="719"/>
      <c r="AA12" s="625"/>
      <c r="AB12" s="719"/>
      <c r="AC12" s="625"/>
      <c r="AD12" s="719"/>
      <c r="AE12" s="625"/>
      <c r="AF12" s="719"/>
      <c r="AG12" s="625"/>
      <c r="AH12" s="719"/>
      <c r="AI12" s="625"/>
      <c r="AJ12" s="719"/>
      <c r="AK12" s="625"/>
      <c r="AL12" s="719"/>
      <c r="AM12" s="625"/>
      <c r="AN12" s="719"/>
      <c r="AO12" s="625"/>
      <c r="AP12" s="719"/>
      <c r="AQ12" s="625"/>
      <c r="AR12" s="719"/>
      <c r="AS12" s="625"/>
      <c r="AT12" s="719"/>
      <c r="AU12" s="625"/>
      <c r="AV12" s="719"/>
      <c r="AW12" s="625"/>
      <c r="AX12" s="719"/>
      <c r="AY12" s="625"/>
      <c r="AZ12" s="719"/>
      <c r="BA12" s="625"/>
      <c r="BB12" s="251"/>
      <c r="BC12" s="96"/>
      <c r="BD12" s="419">
        <v>11</v>
      </c>
      <c r="BE12" s="418" t="s">
        <v>99</v>
      </c>
      <c r="BF12" s="227" t="s">
        <v>32</v>
      </c>
      <c r="BG12" s="639">
        <f>F9+F10+F11-F12-F13</f>
        <v>0</v>
      </c>
      <c r="BH12" s="639"/>
      <c r="BI12" s="639">
        <f>H9+H10+H11-H12-H13</f>
        <v>0</v>
      </c>
      <c r="BJ12" s="639"/>
      <c r="BK12" s="639">
        <f>J9+J10+J11-J12-J13</f>
        <v>0</v>
      </c>
      <c r="BL12" s="639"/>
      <c r="BM12" s="639">
        <f aca="true" t="shared" si="2" ref="BM12:CY12">L9+L10+L11-L12-L13</f>
        <v>0</v>
      </c>
      <c r="BN12" s="639"/>
      <c r="BO12" s="639">
        <f t="shared" si="2"/>
        <v>0</v>
      </c>
      <c r="BP12" s="639"/>
      <c r="BQ12" s="639">
        <f t="shared" si="2"/>
        <v>0</v>
      </c>
      <c r="BR12" s="639"/>
      <c r="BS12" s="639">
        <f t="shared" si="2"/>
        <v>0</v>
      </c>
      <c r="BT12" s="639"/>
      <c r="BU12" s="639">
        <f t="shared" si="2"/>
        <v>0</v>
      </c>
      <c r="BV12" s="639"/>
      <c r="BW12" s="639">
        <f t="shared" si="2"/>
        <v>0</v>
      </c>
      <c r="BX12" s="639"/>
      <c r="BY12" s="639">
        <f t="shared" si="2"/>
        <v>0</v>
      </c>
      <c r="BZ12" s="639"/>
      <c r="CA12" s="639">
        <f t="shared" si="2"/>
        <v>0</v>
      </c>
      <c r="CB12" s="639"/>
      <c r="CC12" s="639">
        <f t="shared" si="2"/>
        <v>0</v>
      </c>
      <c r="CD12" s="639"/>
      <c r="CE12" s="639">
        <f t="shared" si="2"/>
        <v>0</v>
      </c>
      <c r="CF12" s="639"/>
      <c r="CG12" s="639">
        <f t="shared" si="2"/>
        <v>0</v>
      </c>
      <c r="CH12" s="639"/>
      <c r="CI12" s="639">
        <f t="shared" si="2"/>
        <v>0</v>
      </c>
      <c r="CJ12" s="639"/>
      <c r="CK12" s="639">
        <f t="shared" si="2"/>
        <v>0</v>
      </c>
      <c r="CL12" s="639"/>
      <c r="CM12" s="639">
        <f t="shared" si="2"/>
        <v>0</v>
      </c>
      <c r="CN12" s="639"/>
      <c r="CO12" s="639">
        <f t="shared" si="2"/>
        <v>0</v>
      </c>
      <c r="CP12" s="639"/>
      <c r="CQ12" s="639">
        <f t="shared" si="2"/>
        <v>0</v>
      </c>
      <c r="CR12" s="639"/>
      <c r="CS12" s="639">
        <f t="shared" si="2"/>
        <v>0</v>
      </c>
      <c r="CT12" s="639"/>
      <c r="CU12" s="639">
        <f t="shared" si="2"/>
        <v>0</v>
      </c>
      <c r="CV12" s="639"/>
      <c r="CW12" s="639">
        <f t="shared" si="2"/>
        <v>0</v>
      </c>
      <c r="CX12" s="639"/>
      <c r="CY12" s="639">
        <f t="shared" si="2"/>
        <v>0</v>
      </c>
      <c r="CZ12" s="639"/>
      <c r="DA12" s="639">
        <f>AZ9+AZ10+AZ11-AZ12-AZ13</f>
        <v>0</v>
      </c>
      <c r="DB12" s="639"/>
    </row>
    <row r="13" spans="1:106" ht="33" customHeight="1">
      <c r="A13" s="364" t="s">
        <v>34</v>
      </c>
      <c r="B13" s="373">
        <v>1780</v>
      </c>
      <c r="C13" s="711">
        <v>5</v>
      </c>
      <c r="D13" s="725" t="s">
        <v>262</v>
      </c>
      <c r="E13" s="714" t="s">
        <v>32</v>
      </c>
      <c r="F13" s="717"/>
      <c r="G13" s="709"/>
      <c r="H13" s="717"/>
      <c r="I13" s="709"/>
      <c r="J13" s="717"/>
      <c r="K13" s="709"/>
      <c r="L13" s="717"/>
      <c r="M13" s="709"/>
      <c r="N13" s="717"/>
      <c r="O13" s="709"/>
      <c r="P13" s="717"/>
      <c r="Q13" s="709"/>
      <c r="R13" s="717"/>
      <c r="S13" s="709"/>
      <c r="T13" s="717"/>
      <c r="U13" s="709"/>
      <c r="V13" s="717"/>
      <c r="W13" s="709"/>
      <c r="X13" s="717"/>
      <c r="Y13" s="709"/>
      <c r="Z13" s="717"/>
      <c r="AA13" s="709"/>
      <c r="AB13" s="717"/>
      <c r="AC13" s="709"/>
      <c r="AD13" s="717"/>
      <c r="AE13" s="709"/>
      <c r="AF13" s="717"/>
      <c r="AG13" s="709"/>
      <c r="AH13" s="717"/>
      <c r="AI13" s="709"/>
      <c r="AJ13" s="717"/>
      <c r="AK13" s="709"/>
      <c r="AL13" s="717"/>
      <c r="AM13" s="709"/>
      <c r="AN13" s="717"/>
      <c r="AO13" s="709"/>
      <c r="AP13" s="717"/>
      <c r="AQ13" s="709"/>
      <c r="AR13" s="717"/>
      <c r="AS13" s="709"/>
      <c r="AT13" s="717"/>
      <c r="AU13" s="709"/>
      <c r="AV13" s="717"/>
      <c r="AW13" s="709"/>
      <c r="AX13" s="717"/>
      <c r="AY13" s="709"/>
      <c r="AZ13" s="717"/>
      <c r="BA13" s="709"/>
      <c r="BB13" s="251"/>
      <c r="BC13" s="96"/>
      <c r="BD13" s="416" t="s">
        <v>86</v>
      </c>
      <c r="BE13" s="418" t="s">
        <v>98</v>
      </c>
      <c r="BF13" s="292"/>
      <c r="BG13" s="639" t="str">
        <f>IF(OR(ISBLANK(F9),ISBLANK(F10),ISBLANK(F11),ISBLANK(F12),ISBLANK(F13),ISBLANK(F19)),"N/A",IF(BG12=BG10,"ok","&lt;&gt;"))</f>
        <v>N/A</v>
      </c>
      <c r="BH13" s="639"/>
      <c r="BI13" s="639" t="str">
        <f>IF(OR(ISBLANK(H9),ISBLANK(H10),ISBLANK(H11),ISBLANK(H12),ISBLANK(H13),ISBLANK(H19)),"N/A",IF(BI12=BI10,"ok","&lt;&gt;"))</f>
        <v>N/A</v>
      </c>
      <c r="BJ13" s="639"/>
      <c r="BK13" s="639" t="str">
        <f>IF(OR(ISBLANK(J9),ISBLANK(J10),ISBLANK(J11),ISBLANK(J12),ISBLANK(J13),ISBLANK(J19)),"N/A",IF(BK12=BK10,"ok","&lt;&gt;"))</f>
        <v>N/A</v>
      </c>
      <c r="BL13" s="639"/>
      <c r="BM13" s="639" t="str">
        <f aca="true" t="shared" si="3" ref="BM13:CY13">IF(OR(ISBLANK(L9),ISBLANK(L10),ISBLANK(L11),ISBLANK(L12),ISBLANK(L13),ISBLANK(L19)),"N/A",IF(BM12=BM10,"ok","&lt;&gt;"))</f>
        <v>N/A</v>
      </c>
      <c r="BN13" s="639"/>
      <c r="BO13" s="639" t="str">
        <f t="shared" si="3"/>
        <v>N/A</v>
      </c>
      <c r="BP13" s="639"/>
      <c r="BQ13" s="639" t="str">
        <f t="shared" si="3"/>
        <v>N/A</v>
      </c>
      <c r="BR13" s="639"/>
      <c r="BS13" s="639" t="str">
        <f t="shared" si="3"/>
        <v>N/A</v>
      </c>
      <c r="BT13" s="639"/>
      <c r="BU13" s="639" t="str">
        <f t="shared" si="3"/>
        <v>N/A</v>
      </c>
      <c r="BV13" s="639"/>
      <c r="BW13" s="639" t="str">
        <f t="shared" si="3"/>
        <v>N/A</v>
      </c>
      <c r="BX13" s="639"/>
      <c r="BY13" s="639" t="str">
        <f t="shared" si="3"/>
        <v>N/A</v>
      </c>
      <c r="BZ13" s="639"/>
      <c r="CA13" s="639" t="str">
        <f t="shared" si="3"/>
        <v>N/A</v>
      </c>
      <c r="CB13" s="639"/>
      <c r="CC13" s="639" t="str">
        <f t="shared" si="3"/>
        <v>N/A</v>
      </c>
      <c r="CD13" s="639"/>
      <c r="CE13" s="639" t="str">
        <f t="shared" si="3"/>
        <v>N/A</v>
      </c>
      <c r="CF13" s="639"/>
      <c r="CG13" s="639" t="str">
        <f t="shared" si="3"/>
        <v>N/A</v>
      </c>
      <c r="CH13" s="639"/>
      <c r="CI13" s="639" t="str">
        <f t="shared" si="3"/>
        <v>N/A</v>
      </c>
      <c r="CJ13" s="639"/>
      <c r="CK13" s="639" t="str">
        <f t="shared" si="3"/>
        <v>N/A</v>
      </c>
      <c r="CL13" s="639"/>
      <c r="CM13" s="639" t="str">
        <f t="shared" si="3"/>
        <v>N/A</v>
      </c>
      <c r="CN13" s="639"/>
      <c r="CO13" s="639" t="str">
        <f t="shared" si="3"/>
        <v>N/A</v>
      </c>
      <c r="CP13" s="639"/>
      <c r="CQ13" s="639" t="str">
        <f t="shared" si="3"/>
        <v>N/A</v>
      </c>
      <c r="CR13" s="639"/>
      <c r="CS13" s="639" t="str">
        <f t="shared" si="3"/>
        <v>N/A</v>
      </c>
      <c r="CT13" s="639"/>
      <c r="CU13" s="639" t="str">
        <f t="shared" si="3"/>
        <v>N/A</v>
      </c>
      <c r="CV13" s="639"/>
      <c r="CW13" s="639" t="str">
        <f t="shared" si="3"/>
        <v>N/A</v>
      </c>
      <c r="CX13" s="639"/>
      <c r="CY13" s="639" t="str">
        <f t="shared" si="3"/>
        <v>N/A</v>
      </c>
      <c r="CZ13" s="639"/>
      <c r="DA13" s="639" t="str">
        <f>IF(OR(ISBLANK(AZ9),ISBLANK(AZ10),ISBLANK(AZ11),ISBLANK(AZ12),ISBLANK(AZ13),ISBLANK(AZ19)),"N/A",IF(DA12=DA10,"ok","&lt;&gt;"))</f>
        <v>N/A</v>
      </c>
      <c r="DB13" s="639"/>
    </row>
    <row r="14" spans="1:106" s="1" customFormat="1" ht="23.25" customHeight="1">
      <c r="A14" s="364"/>
      <c r="B14" s="374">
        <v>2573</v>
      </c>
      <c r="C14" s="712">
        <v>6</v>
      </c>
      <c r="D14" s="726" t="s">
        <v>263</v>
      </c>
      <c r="E14" s="715" t="s">
        <v>32</v>
      </c>
      <c r="F14" s="719"/>
      <c r="G14" s="625"/>
      <c r="H14" s="719"/>
      <c r="I14" s="625"/>
      <c r="J14" s="719"/>
      <c r="K14" s="625"/>
      <c r="L14" s="719"/>
      <c r="M14" s="625"/>
      <c r="N14" s="719"/>
      <c r="O14" s="625"/>
      <c r="P14" s="719"/>
      <c r="Q14" s="625"/>
      <c r="R14" s="719"/>
      <c r="S14" s="625"/>
      <c r="T14" s="719"/>
      <c r="U14" s="625"/>
      <c r="V14" s="719"/>
      <c r="W14" s="625"/>
      <c r="X14" s="719"/>
      <c r="Y14" s="625"/>
      <c r="Z14" s="719"/>
      <c r="AA14" s="625"/>
      <c r="AB14" s="719"/>
      <c r="AC14" s="625"/>
      <c r="AD14" s="719"/>
      <c r="AE14" s="625"/>
      <c r="AF14" s="719"/>
      <c r="AG14" s="625"/>
      <c r="AH14" s="719"/>
      <c r="AI14" s="625"/>
      <c r="AJ14" s="719"/>
      <c r="AK14" s="625"/>
      <c r="AL14" s="719"/>
      <c r="AM14" s="625"/>
      <c r="AN14" s="719"/>
      <c r="AO14" s="625"/>
      <c r="AP14" s="719"/>
      <c r="AQ14" s="625"/>
      <c r="AR14" s="719"/>
      <c r="AS14" s="625"/>
      <c r="AT14" s="719"/>
      <c r="AU14" s="625"/>
      <c r="AV14" s="719"/>
      <c r="AW14" s="625"/>
      <c r="AX14" s="719"/>
      <c r="AY14" s="625"/>
      <c r="AZ14" s="719"/>
      <c r="BA14" s="625"/>
      <c r="BB14" s="251"/>
      <c r="BC14" s="96"/>
      <c r="BD14" s="292">
        <v>5</v>
      </c>
      <c r="BE14" s="315" t="s">
        <v>8</v>
      </c>
      <c r="BF14" s="227" t="s">
        <v>32</v>
      </c>
      <c r="BG14" s="640">
        <f>F13</f>
        <v>0</v>
      </c>
      <c r="BH14" s="640"/>
      <c r="BI14" s="640">
        <f>H13</f>
        <v>0</v>
      </c>
      <c r="BJ14" s="640"/>
      <c r="BK14" s="640">
        <f>J13</f>
        <v>0</v>
      </c>
      <c r="BL14" s="640"/>
      <c r="BM14" s="640">
        <f aca="true" t="shared" si="4" ref="BM14:DA14">L13</f>
        <v>0</v>
      </c>
      <c r="BN14" s="640"/>
      <c r="BO14" s="640">
        <f t="shared" si="4"/>
        <v>0</v>
      </c>
      <c r="BP14" s="640"/>
      <c r="BQ14" s="640">
        <f t="shared" si="4"/>
        <v>0</v>
      </c>
      <c r="BR14" s="640"/>
      <c r="BS14" s="640">
        <f t="shared" si="4"/>
        <v>0</v>
      </c>
      <c r="BT14" s="640"/>
      <c r="BU14" s="640">
        <f t="shared" si="4"/>
        <v>0</v>
      </c>
      <c r="BV14" s="640"/>
      <c r="BW14" s="640">
        <f t="shared" si="4"/>
        <v>0</v>
      </c>
      <c r="BX14" s="640"/>
      <c r="BY14" s="640">
        <f t="shared" si="4"/>
        <v>0</v>
      </c>
      <c r="BZ14" s="640"/>
      <c r="CA14" s="640">
        <f t="shared" si="4"/>
        <v>0</v>
      </c>
      <c r="CB14" s="640"/>
      <c r="CC14" s="640">
        <f t="shared" si="4"/>
        <v>0</v>
      </c>
      <c r="CD14" s="640"/>
      <c r="CE14" s="640">
        <f t="shared" si="4"/>
        <v>0</v>
      </c>
      <c r="CF14" s="640"/>
      <c r="CG14" s="640">
        <f t="shared" si="4"/>
        <v>0</v>
      </c>
      <c r="CH14" s="640"/>
      <c r="CI14" s="640">
        <f t="shared" si="4"/>
        <v>0</v>
      </c>
      <c r="CJ14" s="640"/>
      <c r="CK14" s="640">
        <f t="shared" si="4"/>
        <v>0</v>
      </c>
      <c r="CL14" s="640"/>
      <c r="CM14" s="640">
        <f t="shared" si="4"/>
        <v>0</v>
      </c>
      <c r="CN14" s="640"/>
      <c r="CO14" s="640">
        <f t="shared" si="4"/>
        <v>0</v>
      </c>
      <c r="CP14" s="640"/>
      <c r="CQ14" s="640">
        <f t="shared" si="4"/>
        <v>0</v>
      </c>
      <c r="CR14" s="640"/>
      <c r="CS14" s="640">
        <f t="shared" si="4"/>
        <v>0</v>
      </c>
      <c r="CT14" s="640"/>
      <c r="CU14" s="640">
        <f t="shared" si="4"/>
        <v>0</v>
      </c>
      <c r="CV14" s="640"/>
      <c r="CW14" s="640">
        <f t="shared" si="4"/>
        <v>0</v>
      </c>
      <c r="CX14" s="640"/>
      <c r="CY14" s="640">
        <f t="shared" si="4"/>
        <v>0</v>
      </c>
      <c r="CZ14" s="640"/>
      <c r="DA14" s="640">
        <f t="shared" si="4"/>
        <v>0</v>
      </c>
      <c r="DB14" s="640"/>
    </row>
    <row r="15" spans="2:106" ht="16.5" customHeight="1">
      <c r="B15" s="373">
        <v>2574</v>
      </c>
      <c r="C15" s="711">
        <v>7</v>
      </c>
      <c r="D15" s="727" t="s">
        <v>264</v>
      </c>
      <c r="E15" s="714" t="s">
        <v>32</v>
      </c>
      <c r="F15" s="719"/>
      <c r="G15" s="625"/>
      <c r="H15" s="719"/>
      <c r="I15" s="625"/>
      <c r="J15" s="719"/>
      <c r="K15" s="625"/>
      <c r="L15" s="719"/>
      <c r="M15" s="625"/>
      <c r="N15" s="719"/>
      <c r="O15" s="625"/>
      <c r="P15" s="719"/>
      <c r="Q15" s="625"/>
      <c r="R15" s="719"/>
      <c r="S15" s="625"/>
      <c r="T15" s="719"/>
      <c r="U15" s="625"/>
      <c r="V15" s="719"/>
      <c r="W15" s="625"/>
      <c r="X15" s="719"/>
      <c r="Y15" s="625"/>
      <c r="Z15" s="719"/>
      <c r="AA15" s="625"/>
      <c r="AB15" s="719"/>
      <c r="AC15" s="625"/>
      <c r="AD15" s="719"/>
      <c r="AE15" s="625"/>
      <c r="AF15" s="719"/>
      <c r="AG15" s="625"/>
      <c r="AH15" s="719"/>
      <c r="AI15" s="625"/>
      <c r="AJ15" s="719"/>
      <c r="AK15" s="625"/>
      <c r="AL15" s="719"/>
      <c r="AM15" s="625"/>
      <c r="AN15" s="719"/>
      <c r="AO15" s="625"/>
      <c r="AP15" s="719"/>
      <c r="AQ15" s="625"/>
      <c r="AR15" s="719"/>
      <c r="AS15" s="625"/>
      <c r="AT15" s="719"/>
      <c r="AU15" s="625"/>
      <c r="AV15" s="719"/>
      <c r="AW15" s="625"/>
      <c r="AX15" s="719"/>
      <c r="AY15" s="625"/>
      <c r="AZ15" s="719"/>
      <c r="BA15" s="625"/>
      <c r="BB15" s="251"/>
      <c r="BC15" s="96"/>
      <c r="BD15" s="419">
        <v>12</v>
      </c>
      <c r="BE15" s="418" t="s">
        <v>110</v>
      </c>
      <c r="BF15" s="227" t="s">
        <v>32</v>
      </c>
      <c r="BG15" s="639">
        <f>F14+F15+F17+F18</f>
        <v>0</v>
      </c>
      <c r="BH15" s="639"/>
      <c r="BI15" s="639">
        <f>H14+H15+H17+H18</f>
        <v>0</v>
      </c>
      <c r="BJ15" s="639"/>
      <c r="BK15" s="639">
        <f>J14+J15+J17+J18</f>
        <v>0</v>
      </c>
      <c r="BL15" s="639"/>
      <c r="BM15" s="639">
        <f aca="true" t="shared" si="5" ref="BM15:CY15">L14+L15+L17+L18</f>
        <v>0</v>
      </c>
      <c r="BN15" s="639"/>
      <c r="BO15" s="639">
        <f t="shared" si="5"/>
        <v>0</v>
      </c>
      <c r="BP15" s="639"/>
      <c r="BQ15" s="639">
        <f t="shared" si="5"/>
        <v>0</v>
      </c>
      <c r="BR15" s="639"/>
      <c r="BS15" s="639">
        <f t="shared" si="5"/>
        <v>0</v>
      </c>
      <c r="BT15" s="639"/>
      <c r="BU15" s="639">
        <f t="shared" si="5"/>
        <v>0</v>
      </c>
      <c r="BV15" s="639"/>
      <c r="BW15" s="639">
        <f t="shared" si="5"/>
        <v>0</v>
      </c>
      <c r="BX15" s="639"/>
      <c r="BY15" s="639">
        <f t="shared" si="5"/>
        <v>0</v>
      </c>
      <c r="BZ15" s="639"/>
      <c r="CA15" s="639">
        <f t="shared" si="5"/>
        <v>0</v>
      </c>
      <c r="CB15" s="639"/>
      <c r="CC15" s="639">
        <f t="shared" si="5"/>
        <v>0</v>
      </c>
      <c r="CD15" s="639"/>
      <c r="CE15" s="639">
        <f t="shared" si="5"/>
        <v>0</v>
      </c>
      <c r="CF15" s="639"/>
      <c r="CG15" s="639">
        <f t="shared" si="5"/>
        <v>0</v>
      </c>
      <c r="CH15" s="639"/>
      <c r="CI15" s="639">
        <f t="shared" si="5"/>
        <v>0</v>
      </c>
      <c r="CJ15" s="639"/>
      <c r="CK15" s="639">
        <f t="shared" si="5"/>
        <v>0</v>
      </c>
      <c r="CL15" s="639"/>
      <c r="CM15" s="639">
        <f t="shared" si="5"/>
        <v>0</v>
      </c>
      <c r="CN15" s="639"/>
      <c r="CO15" s="639">
        <f t="shared" si="5"/>
        <v>0</v>
      </c>
      <c r="CP15" s="639"/>
      <c r="CQ15" s="639">
        <f t="shared" si="5"/>
        <v>0</v>
      </c>
      <c r="CR15" s="639"/>
      <c r="CS15" s="639">
        <f t="shared" si="5"/>
        <v>0</v>
      </c>
      <c r="CT15" s="639"/>
      <c r="CU15" s="639">
        <f t="shared" si="5"/>
        <v>0</v>
      </c>
      <c r="CV15" s="639"/>
      <c r="CW15" s="639">
        <f t="shared" si="5"/>
        <v>0</v>
      </c>
      <c r="CX15" s="639"/>
      <c r="CY15" s="639">
        <f t="shared" si="5"/>
        <v>0</v>
      </c>
      <c r="CZ15" s="639"/>
      <c r="DA15" s="639">
        <f>AZ14+AZ15+AZ17+AZ18</f>
        <v>0</v>
      </c>
      <c r="DB15" s="637"/>
    </row>
    <row r="16" spans="2:106" ht="17.25" customHeight="1">
      <c r="B16" s="373">
        <v>2572</v>
      </c>
      <c r="C16" s="711">
        <v>8</v>
      </c>
      <c r="D16" s="728" t="s">
        <v>265</v>
      </c>
      <c r="E16" s="714" t="s">
        <v>32</v>
      </c>
      <c r="F16" s="719"/>
      <c r="G16" s="625"/>
      <c r="H16" s="719"/>
      <c r="I16" s="625"/>
      <c r="J16" s="719"/>
      <c r="K16" s="625"/>
      <c r="L16" s="719"/>
      <c r="M16" s="625"/>
      <c r="N16" s="719"/>
      <c r="O16" s="625"/>
      <c r="P16" s="719"/>
      <c r="Q16" s="625"/>
      <c r="R16" s="719"/>
      <c r="S16" s="625"/>
      <c r="T16" s="719"/>
      <c r="U16" s="625"/>
      <c r="V16" s="719"/>
      <c r="W16" s="625"/>
      <c r="X16" s="719"/>
      <c r="Y16" s="625"/>
      <c r="Z16" s="719"/>
      <c r="AA16" s="625"/>
      <c r="AB16" s="719"/>
      <c r="AC16" s="625"/>
      <c r="AD16" s="719"/>
      <c r="AE16" s="625"/>
      <c r="AF16" s="719"/>
      <c r="AG16" s="625"/>
      <c r="AH16" s="719"/>
      <c r="AI16" s="625"/>
      <c r="AJ16" s="719"/>
      <c r="AK16" s="625"/>
      <c r="AL16" s="719"/>
      <c r="AM16" s="625"/>
      <c r="AN16" s="719"/>
      <c r="AO16" s="625"/>
      <c r="AP16" s="719"/>
      <c r="AQ16" s="625"/>
      <c r="AR16" s="719"/>
      <c r="AS16" s="625"/>
      <c r="AT16" s="719"/>
      <c r="AU16" s="625"/>
      <c r="AV16" s="719"/>
      <c r="AW16" s="625"/>
      <c r="AX16" s="719"/>
      <c r="AY16" s="625"/>
      <c r="AZ16" s="719"/>
      <c r="BA16" s="625"/>
      <c r="BB16" s="251"/>
      <c r="BC16" s="96"/>
      <c r="BD16" s="416" t="s">
        <v>86</v>
      </c>
      <c r="BE16" s="418" t="s">
        <v>100</v>
      </c>
      <c r="BF16" s="292"/>
      <c r="BG16" s="639" t="str">
        <f>IF(OR(ISBLANK(F13),ISBLANK(F14),ISBLANK(F15),ISBLANK(F17),ISBLANK(F18)),"N/A",IF(BG15&lt;=BG14,"ok","&lt;&gt;"))</f>
        <v>N/A</v>
      </c>
      <c r="BH16" s="639"/>
      <c r="BI16" s="639" t="str">
        <f>IF(OR(ISBLANK(H13),ISBLANK(H14),ISBLANK(H15),ISBLANK(H17),ISBLANK(H18)),"N/A",IF(BI15&lt;=BI14,"ok","&lt;&gt;"))</f>
        <v>N/A</v>
      </c>
      <c r="BJ16" s="639"/>
      <c r="BK16" s="639" t="str">
        <f>IF(OR(ISBLANK(J13),ISBLANK(J14),ISBLANK(J15),ISBLANK(J17),ISBLANK(J18)),"N/A",IF(BK15&lt;=BK14,"ok","&lt;&gt;"))</f>
        <v>N/A</v>
      </c>
      <c r="BL16" s="639"/>
      <c r="BM16" s="639" t="str">
        <f aca="true" t="shared" si="6" ref="BM16:CY16">IF(OR(ISBLANK(L13),ISBLANK(L14),ISBLANK(L15),ISBLANK(L17),ISBLANK(L18)),"N/A",IF(BM15&lt;=BM14,"ok","&lt;&gt;"))</f>
        <v>N/A</v>
      </c>
      <c r="BN16" s="639"/>
      <c r="BO16" s="639" t="str">
        <f t="shared" si="6"/>
        <v>N/A</v>
      </c>
      <c r="BP16" s="639"/>
      <c r="BQ16" s="639" t="str">
        <f t="shared" si="6"/>
        <v>N/A</v>
      </c>
      <c r="BR16" s="639"/>
      <c r="BS16" s="639" t="str">
        <f t="shared" si="6"/>
        <v>N/A</v>
      </c>
      <c r="BT16" s="639"/>
      <c r="BU16" s="639" t="str">
        <f t="shared" si="6"/>
        <v>N/A</v>
      </c>
      <c r="BV16" s="639"/>
      <c r="BW16" s="639" t="str">
        <f t="shared" si="6"/>
        <v>N/A</v>
      </c>
      <c r="BX16" s="639"/>
      <c r="BY16" s="639" t="str">
        <f t="shared" si="6"/>
        <v>N/A</v>
      </c>
      <c r="BZ16" s="639"/>
      <c r="CA16" s="639" t="str">
        <f t="shared" si="6"/>
        <v>N/A</v>
      </c>
      <c r="CB16" s="639"/>
      <c r="CC16" s="639" t="str">
        <f t="shared" si="6"/>
        <v>N/A</v>
      </c>
      <c r="CD16" s="639"/>
      <c r="CE16" s="639" t="str">
        <f t="shared" si="6"/>
        <v>N/A</v>
      </c>
      <c r="CF16" s="639"/>
      <c r="CG16" s="639" t="str">
        <f t="shared" si="6"/>
        <v>N/A</v>
      </c>
      <c r="CH16" s="639"/>
      <c r="CI16" s="639" t="str">
        <f t="shared" si="6"/>
        <v>N/A</v>
      </c>
      <c r="CJ16" s="639"/>
      <c r="CK16" s="639" t="str">
        <f t="shared" si="6"/>
        <v>N/A</v>
      </c>
      <c r="CL16" s="639"/>
      <c r="CM16" s="639" t="str">
        <f t="shared" si="6"/>
        <v>N/A</v>
      </c>
      <c r="CN16" s="639"/>
      <c r="CO16" s="639" t="str">
        <f t="shared" si="6"/>
        <v>N/A</v>
      </c>
      <c r="CP16" s="639"/>
      <c r="CQ16" s="639" t="str">
        <f t="shared" si="6"/>
        <v>N/A</v>
      </c>
      <c r="CR16" s="639"/>
      <c r="CS16" s="639" t="str">
        <f t="shared" si="6"/>
        <v>N/A</v>
      </c>
      <c r="CT16" s="639"/>
      <c r="CU16" s="639" t="str">
        <f t="shared" si="6"/>
        <v>N/A</v>
      </c>
      <c r="CV16" s="639"/>
      <c r="CW16" s="639" t="str">
        <f t="shared" si="6"/>
        <v>N/A</v>
      </c>
      <c r="CX16" s="639"/>
      <c r="CY16" s="639" t="str">
        <f t="shared" si="6"/>
        <v>N/A</v>
      </c>
      <c r="CZ16" s="639"/>
      <c r="DA16" s="639" t="str">
        <f>IF(OR(ISBLANK(AZ13),ISBLANK(AZ14),ISBLANK(AZ15),ISBLANK(AZ17),ISBLANK(AZ18)),"N/A",IF(DA15&lt;=DA14,"ok","&lt;&gt;"))</f>
        <v>N/A</v>
      </c>
      <c r="DB16" s="639"/>
    </row>
    <row r="17" spans="2:106" ht="16.5" customHeight="1">
      <c r="B17" s="373">
        <v>1841</v>
      </c>
      <c r="C17" s="711">
        <v>9</v>
      </c>
      <c r="D17" s="727" t="s">
        <v>266</v>
      </c>
      <c r="E17" s="714" t="s">
        <v>32</v>
      </c>
      <c r="F17" s="719"/>
      <c r="G17" s="625"/>
      <c r="H17" s="719"/>
      <c r="I17" s="625"/>
      <c r="J17" s="719"/>
      <c r="K17" s="625"/>
      <c r="L17" s="719"/>
      <c r="M17" s="625"/>
      <c r="N17" s="719"/>
      <c r="O17" s="625"/>
      <c r="P17" s="719"/>
      <c r="Q17" s="625"/>
      <c r="R17" s="719"/>
      <c r="S17" s="625"/>
      <c r="T17" s="719"/>
      <c r="U17" s="625"/>
      <c r="V17" s="719"/>
      <c r="W17" s="625"/>
      <c r="X17" s="719"/>
      <c r="Y17" s="625"/>
      <c r="Z17" s="719"/>
      <c r="AA17" s="625"/>
      <c r="AB17" s="719"/>
      <c r="AC17" s="625"/>
      <c r="AD17" s="719"/>
      <c r="AE17" s="625"/>
      <c r="AF17" s="719"/>
      <c r="AG17" s="625"/>
      <c r="AH17" s="719"/>
      <c r="AI17" s="625"/>
      <c r="AJ17" s="719"/>
      <c r="AK17" s="625"/>
      <c r="AL17" s="719"/>
      <c r="AM17" s="625"/>
      <c r="AN17" s="719"/>
      <c r="AO17" s="625"/>
      <c r="AP17" s="719"/>
      <c r="AQ17" s="625"/>
      <c r="AR17" s="719"/>
      <c r="AS17" s="625"/>
      <c r="AT17" s="719"/>
      <c r="AU17" s="625"/>
      <c r="AV17" s="719"/>
      <c r="AW17" s="625"/>
      <c r="AX17" s="719"/>
      <c r="AY17" s="625"/>
      <c r="AZ17" s="719"/>
      <c r="BA17" s="625"/>
      <c r="BB17" s="251"/>
      <c r="BC17" s="96"/>
      <c r="BD17" s="421" t="s">
        <v>1</v>
      </c>
      <c r="BE17" s="313" t="s">
        <v>71</v>
      </c>
      <c r="BF17" s="292" t="s">
        <v>96</v>
      </c>
      <c r="BG17" s="638">
        <f>'R1'!F16</f>
        <v>0</v>
      </c>
      <c r="BH17" s="638"/>
      <c r="BI17" s="638">
        <f>'R1'!H16</f>
        <v>0</v>
      </c>
      <c r="BJ17" s="638"/>
      <c r="BK17" s="638">
        <f>'R1'!J16</f>
        <v>0</v>
      </c>
      <c r="BL17" s="638"/>
      <c r="BM17" s="638">
        <f>'R1'!L16</f>
        <v>0</v>
      </c>
      <c r="BN17" s="638"/>
      <c r="BO17" s="638">
        <f>'R1'!N16</f>
        <v>0</v>
      </c>
      <c r="BP17" s="638"/>
      <c r="BQ17" s="638">
        <f>'R1'!P16</f>
        <v>0</v>
      </c>
      <c r="BR17" s="638"/>
      <c r="BS17" s="638">
        <f>'R1'!R16</f>
        <v>0</v>
      </c>
      <c r="BT17" s="638"/>
      <c r="BU17" s="638">
        <f>'R1'!T16</f>
        <v>0</v>
      </c>
      <c r="BV17" s="638"/>
      <c r="BW17" s="638">
        <f>'R1'!V16</f>
        <v>0</v>
      </c>
      <c r="BX17" s="638"/>
      <c r="BY17" s="638">
        <f>'R1'!X16</f>
        <v>0</v>
      </c>
      <c r="BZ17" s="638"/>
      <c r="CA17" s="638">
        <f>'R1'!Z16</f>
        <v>0</v>
      </c>
      <c r="CB17" s="638"/>
      <c r="CC17" s="638">
        <f>'R1'!AB16</f>
        <v>0</v>
      </c>
      <c r="CD17" s="638"/>
      <c r="CE17" s="638">
        <f>'R1'!AD16</f>
        <v>0</v>
      </c>
      <c r="CF17" s="638"/>
      <c r="CG17" s="638">
        <f>'R1'!AF16</f>
        <v>0</v>
      </c>
      <c r="CH17" s="638"/>
      <c r="CI17" s="638">
        <f>'R1'!AH16</f>
        <v>0</v>
      </c>
      <c r="CJ17" s="638"/>
      <c r="CK17" s="638">
        <f>'R1'!AJ16</f>
        <v>0</v>
      </c>
      <c r="CL17" s="638"/>
      <c r="CM17" s="638">
        <f>'R1'!AL16</f>
        <v>0</v>
      </c>
      <c r="CN17" s="638"/>
      <c r="CO17" s="638">
        <f>'R1'!AN16</f>
        <v>0</v>
      </c>
      <c r="CP17" s="638"/>
      <c r="CQ17" s="638">
        <f>'R1'!AP16</f>
        <v>0</v>
      </c>
      <c r="CR17" s="638"/>
      <c r="CS17" s="638">
        <f>'R1'!AR16</f>
        <v>0</v>
      </c>
      <c r="CT17" s="638"/>
      <c r="CU17" s="638">
        <f>'R1'!AT16</f>
        <v>0</v>
      </c>
      <c r="CV17" s="638"/>
      <c r="CW17" s="638">
        <f>'R1'!AV16</f>
        <v>0</v>
      </c>
      <c r="CX17" s="638"/>
      <c r="CY17" s="638">
        <f>'R1'!AX16</f>
        <v>0</v>
      </c>
      <c r="CZ17" s="638"/>
      <c r="DA17" s="638">
        <f>'R1'!AZ16</f>
        <v>0</v>
      </c>
      <c r="DB17" s="764"/>
    </row>
    <row r="18" spans="2:106" ht="24" customHeight="1">
      <c r="B18" s="373">
        <v>2575</v>
      </c>
      <c r="C18" s="721">
        <v>10</v>
      </c>
      <c r="D18" s="727" t="s">
        <v>268</v>
      </c>
      <c r="E18" s="722" t="s">
        <v>32</v>
      </c>
      <c r="F18" s="730"/>
      <c r="G18" s="636"/>
      <c r="H18" s="730"/>
      <c r="I18" s="636"/>
      <c r="J18" s="730"/>
      <c r="K18" s="636"/>
      <c r="L18" s="730"/>
      <c r="M18" s="636"/>
      <c r="N18" s="730"/>
      <c r="O18" s="636"/>
      <c r="P18" s="730"/>
      <c r="Q18" s="636"/>
      <c r="R18" s="730"/>
      <c r="S18" s="636"/>
      <c r="T18" s="730"/>
      <c r="U18" s="636"/>
      <c r="V18" s="730"/>
      <c r="W18" s="636"/>
      <c r="X18" s="730"/>
      <c r="Y18" s="636"/>
      <c r="Z18" s="730"/>
      <c r="AA18" s="636"/>
      <c r="AB18" s="730"/>
      <c r="AC18" s="636"/>
      <c r="AD18" s="730"/>
      <c r="AE18" s="636"/>
      <c r="AF18" s="730"/>
      <c r="AG18" s="636"/>
      <c r="AH18" s="730"/>
      <c r="AI18" s="636"/>
      <c r="AJ18" s="730"/>
      <c r="AK18" s="636"/>
      <c r="AL18" s="730"/>
      <c r="AM18" s="636"/>
      <c r="AN18" s="730"/>
      <c r="AO18" s="636"/>
      <c r="AP18" s="730"/>
      <c r="AQ18" s="636"/>
      <c r="AR18" s="730"/>
      <c r="AS18" s="636"/>
      <c r="AT18" s="730"/>
      <c r="AU18" s="636"/>
      <c r="AV18" s="730"/>
      <c r="AW18" s="636"/>
      <c r="AX18" s="730"/>
      <c r="AY18" s="636"/>
      <c r="AZ18" s="730"/>
      <c r="BA18" s="636"/>
      <c r="BB18" s="251"/>
      <c r="BC18" s="96"/>
      <c r="BD18" s="318">
        <v>2</v>
      </c>
      <c r="BE18" s="313" t="s">
        <v>7</v>
      </c>
      <c r="BF18" s="227" t="s">
        <v>32</v>
      </c>
      <c r="BG18" s="327">
        <f>F10</f>
        <v>0</v>
      </c>
      <c r="BH18" s="327"/>
      <c r="BI18" s="327">
        <f>H10</f>
        <v>0</v>
      </c>
      <c r="BJ18" s="327"/>
      <c r="BK18" s="327">
        <f>J10</f>
        <v>0</v>
      </c>
      <c r="BL18" s="327"/>
      <c r="BM18" s="327">
        <f aca="true" t="shared" si="7" ref="BM18:CY18">L10</f>
        <v>0</v>
      </c>
      <c r="BN18" s="327"/>
      <c r="BO18" s="327">
        <f t="shared" si="7"/>
        <v>0</v>
      </c>
      <c r="BP18" s="327"/>
      <c r="BQ18" s="327">
        <f t="shared" si="7"/>
        <v>0</v>
      </c>
      <c r="BR18" s="327"/>
      <c r="BS18" s="327">
        <f t="shared" si="7"/>
        <v>0</v>
      </c>
      <c r="BT18" s="327"/>
      <c r="BU18" s="327">
        <f t="shared" si="7"/>
        <v>0</v>
      </c>
      <c r="BV18" s="327"/>
      <c r="BW18" s="327">
        <f t="shared" si="7"/>
        <v>0</v>
      </c>
      <c r="BX18" s="327"/>
      <c r="BY18" s="327">
        <f t="shared" si="7"/>
        <v>0</v>
      </c>
      <c r="BZ18" s="327"/>
      <c r="CA18" s="327">
        <f t="shared" si="7"/>
        <v>0</v>
      </c>
      <c r="CB18" s="327"/>
      <c r="CC18" s="327">
        <f t="shared" si="7"/>
        <v>0</v>
      </c>
      <c r="CD18" s="327"/>
      <c r="CE18" s="327">
        <f t="shared" si="7"/>
        <v>0</v>
      </c>
      <c r="CF18" s="327"/>
      <c r="CG18" s="327">
        <f t="shared" si="7"/>
        <v>0</v>
      </c>
      <c r="CH18" s="327"/>
      <c r="CI18" s="327">
        <f t="shared" si="7"/>
        <v>0</v>
      </c>
      <c r="CJ18" s="327"/>
      <c r="CK18" s="327">
        <f t="shared" si="7"/>
        <v>0</v>
      </c>
      <c r="CL18" s="327"/>
      <c r="CM18" s="327">
        <f t="shared" si="7"/>
        <v>0</v>
      </c>
      <c r="CN18" s="327"/>
      <c r="CO18" s="327">
        <f t="shared" si="7"/>
        <v>0</v>
      </c>
      <c r="CP18" s="327"/>
      <c r="CQ18" s="327">
        <f t="shared" si="7"/>
        <v>0</v>
      </c>
      <c r="CR18" s="327"/>
      <c r="CS18" s="327">
        <f t="shared" si="7"/>
        <v>0</v>
      </c>
      <c r="CT18" s="327"/>
      <c r="CU18" s="327">
        <f t="shared" si="7"/>
        <v>0</v>
      </c>
      <c r="CV18" s="327"/>
      <c r="CW18" s="327">
        <f t="shared" si="7"/>
        <v>0</v>
      </c>
      <c r="CX18" s="327"/>
      <c r="CY18" s="327">
        <f t="shared" si="7"/>
        <v>0</v>
      </c>
      <c r="CZ18" s="327"/>
      <c r="DA18" s="327">
        <f>AZ10</f>
        <v>0</v>
      </c>
      <c r="DB18" s="763"/>
    </row>
    <row r="19" spans="2:106" ht="25.5" customHeight="1">
      <c r="B19" s="373">
        <v>2701</v>
      </c>
      <c r="C19" s="713">
        <v>11</v>
      </c>
      <c r="D19" s="729" t="s">
        <v>267</v>
      </c>
      <c r="E19" s="716" t="s">
        <v>32</v>
      </c>
      <c r="F19" s="720"/>
      <c r="G19" s="627"/>
      <c r="H19" s="720"/>
      <c r="I19" s="627"/>
      <c r="J19" s="720"/>
      <c r="K19" s="627"/>
      <c r="L19" s="720"/>
      <c r="M19" s="627"/>
      <c r="N19" s="720"/>
      <c r="O19" s="627"/>
      <c r="P19" s="720"/>
      <c r="Q19" s="627"/>
      <c r="R19" s="720"/>
      <c r="S19" s="627"/>
      <c r="T19" s="720"/>
      <c r="U19" s="627"/>
      <c r="V19" s="720"/>
      <c r="W19" s="627"/>
      <c r="X19" s="720"/>
      <c r="Y19" s="627"/>
      <c r="Z19" s="720"/>
      <c r="AA19" s="627"/>
      <c r="AB19" s="720"/>
      <c r="AC19" s="627"/>
      <c r="AD19" s="720"/>
      <c r="AE19" s="627"/>
      <c r="AF19" s="720"/>
      <c r="AG19" s="627"/>
      <c r="AH19" s="720"/>
      <c r="AI19" s="627"/>
      <c r="AJ19" s="720"/>
      <c r="AK19" s="627"/>
      <c r="AL19" s="720"/>
      <c r="AM19" s="627"/>
      <c r="AN19" s="720"/>
      <c r="AO19" s="627"/>
      <c r="AP19" s="720"/>
      <c r="AQ19" s="627"/>
      <c r="AR19" s="720"/>
      <c r="AS19" s="627"/>
      <c r="AT19" s="720"/>
      <c r="AU19" s="627"/>
      <c r="AV19" s="720"/>
      <c r="AW19" s="627"/>
      <c r="AX19" s="720"/>
      <c r="AY19" s="627"/>
      <c r="AZ19" s="720"/>
      <c r="BA19" s="627"/>
      <c r="BB19" s="251"/>
      <c r="BC19" s="96"/>
      <c r="BD19" s="417" t="s">
        <v>86</v>
      </c>
      <c r="BE19" s="420" t="s">
        <v>101</v>
      </c>
      <c r="BF19" s="326"/>
      <c r="BG19" s="641" t="str">
        <f>IF(OR(ISBLANK(F10),ISBLANK('R1'!F16)),"N/A",IF(BG17&gt;=BG18/1000,"ok","&lt;&gt;"))</f>
        <v>N/A</v>
      </c>
      <c r="BH19" s="641"/>
      <c r="BI19" s="641" t="str">
        <f>IF(OR(ISBLANK(H10),ISBLANK('R1'!H16)),"N/A",IF(BI17&gt;=BI18/1000,"ok","&lt;&gt;"))</f>
        <v>N/A</v>
      </c>
      <c r="BJ19" s="641"/>
      <c r="BK19" s="641" t="str">
        <f>IF(OR(ISBLANK(J10),ISBLANK('R1'!J16)),"N/A",IF(BK17&gt;=BK18/1000,"ok","&lt;&gt;"))</f>
        <v>N/A</v>
      </c>
      <c r="BL19" s="641"/>
      <c r="BM19" s="641" t="str">
        <f>IF(OR(ISBLANK(L10),ISBLANK('R1'!L16)),"N/A",IF(BM17&gt;=BM18/1000,"ok","&lt;&gt;"))</f>
        <v>N/A</v>
      </c>
      <c r="BN19" s="641"/>
      <c r="BO19" s="641" t="str">
        <f>IF(OR(ISBLANK(N10),ISBLANK('R1'!N16)),"N/A",IF(BO17&gt;=BO18/1000,"ok","&lt;&gt;"))</f>
        <v>N/A</v>
      </c>
      <c r="BP19" s="641"/>
      <c r="BQ19" s="641" t="str">
        <f>IF(OR(ISBLANK(P10),ISBLANK('R1'!P16)),"N/A",IF(BQ17&gt;=BQ18/1000,"ok","&lt;&gt;"))</f>
        <v>N/A</v>
      </c>
      <c r="BR19" s="641"/>
      <c r="BS19" s="641" t="str">
        <f>IF(OR(ISBLANK(R10),ISBLANK('R1'!R16)),"N/A",IF(BS17&gt;=BS18/1000,"ok","&lt;&gt;"))</f>
        <v>N/A</v>
      </c>
      <c r="BT19" s="641"/>
      <c r="BU19" s="641" t="str">
        <f>IF(OR(ISBLANK(T10),ISBLANK('R1'!T16)),"N/A",IF(BU17&gt;=BU18/1000,"ok","&lt;&gt;"))</f>
        <v>N/A</v>
      </c>
      <c r="BV19" s="641"/>
      <c r="BW19" s="641" t="str">
        <f>IF(OR(ISBLANK(V10),ISBLANK('R1'!V16)),"N/A",IF(BW17&gt;=BW18/1000,"ok","&lt;&gt;"))</f>
        <v>N/A</v>
      </c>
      <c r="BX19" s="641"/>
      <c r="BY19" s="641" t="str">
        <f>IF(OR(ISBLANK(X10),ISBLANK('R1'!X16)),"N/A",IF(BY17&gt;=BY18/1000,"ok","&lt;&gt;"))</f>
        <v>N/A</v>
      </c>
      <c r="BZ19" s="641"/>
      <c r="CA19" s="641" t="str">
        <f>IF(OR(ISBLANK(Z10),ISBLANK('R1'!Z16)),"N/A",IF(CA17&gt;=CA18/1000,"ok","&lt;&gt;"))</f>
        <v>N/A</v>
      </c>
      <c r="CB19" s="641"/>
      <c r="CC19" s="641" t="str">
        <f>IF(OR(ISBLANK(AB10),ISBLANK('R1'!AB16)),"N/A",IF(CC17&gt;=CC18/1000,"ok","&lt;&gt;"))</f>
        <v>N/A</v>
      </c>
      <c r="CD19" s="641"/>
      <c r="CE19" s="641" t="str">
        <f>IF(OR(ISBLANK(AD10),ISBLANK('R1'!AD16)),"N/A",IF(CE17&gt;=CE18/1000,"ok","&lt;&gt;"))</f>
        <v>N/A</v>
      </c>
      <c r="CF19" s="641"/>
      <c r="CG19" s="641" t="str">
        <f>IF(OR(ISBLANK(AF10),ISBLANK('R1'!AF16)),"N/A",IF(CG17&gt;=CG18/1000,"ok","&lt;&gt;"))</f>
        <v>N/A</v>
      </c>
      <c r="CH19" s="641"/>
      <c r="CI19" s="641" t="str">
        <f>IF(OR(ISBLANK(AH10),ISBLANK('R1'!AH16)),"N/A",IF(CI17&gt;=CI18/1000,"ok","&lt;&gt;"))</f>
        <v>N/A</v>
      </c>
      <c r="CJ19" s="641"/>
      <c r="CK19" s="641" t="str">
        <f>IF(OR(ISBLANK(AJ10),ISBLANK('R1'!AJ16)),"N/A",IF(CK17&gt;=CK18/1000,"ok","&lt;&gt;"))</f>
        <v>N/A</v>
      </c>
      <c r="CL19" s="641"/>
      <c r="CM19" s="641" t="str">
        <f>IF(OR(ISBLANK(AL10),ISBLANK('R1'!AL16)),"N/A",IF(CM17&gt;=CM18/1000,"ok","&lt;&gt;"))</f>
        <v>N/A</v>
      </c>
      <c r="CN19" s="641"/>
      <c r="CO19" s="641" t="str">
        <f>IF(OR(ISBLANK(AN10),ISBLANK('R1'!AN16)),"N/A",IF(CO17&gt;=CO18/1000,"ok","&lt;&gt;"))</f>
        <v>N/A</v>
      </c>
      <c r="CP19" s="641"/>
      <c r="CQ19" s="641" t="str">
        <f>IF(OR(ISBLANK(AP10),ISBLANK('R1'!AP16)),"N/A",IF(CQ17&gt;=CQ18/1000,"ok","&lt;&gt;"))</f>
        <v>N/A</v>
      </c>
      <c r="CR19" s="641"/>
      <c r="CS19" s="641" t="str">
        <f>IF(OR(ISBLANK(AR10),ISBLANK('R1'!AR16)),"N/A",IF(CS17&gt;=CS18/1000,"ok","&lt;&gt;"))</f>
        <v>N/A</v>
      </c>
      <c r="CT19" s="641"/>
      <c r="CU19" s="641" t="str">
        <f>IF(OR(ISBLANK(AT10),ISBLANK('R1'!AT16)),"N/A",IF(CU17&gt;=CU18/1000,"ok","&lt;&gt;"))</f>
        <v>N/A</v>
      </c>
      <c r="CV19" s="641"/>
      <c r="CW19" s="641" t="str">
        <f>IF(OR(ISBLANK(AV10),ISBLANK('R1'!AV16)),"N/A",IF(CW17&gt;=CW18/1000,"ok","&lt;&gt;"))</f>
        <v>N/A</v>
      </c>
      <c r="CX19" s="641"/>
      <c r="CY19" s="641" t="str">
        <f>IF(OR(ISBLANK(AX10),ISBLANK('R1'!AX16)),"N/A",IF(CY17&gt;=CY18/1000,"ok","&lt;&gt;"))</f>
        <v>N/A</v>
      </c>
      <c r="CZ19" s="641"/>
      <c r="DA19" s="641" t="str">
        <f>IF(OR(ISBLANK(AZ10),ISBLANK('R1'!AZ16)),"N/A",IF(DA17&gt;=DA18/1000,"ok","&lt;&gt;"))</f>
        <v>N/A</v>
      </c>
      <c r="DB19" s="765"/>
    </row>
    <row r="20" spans="3:106" ht="16.5" customHeight="1">
      <c r="C20" s="78" t="s">
        <v>30</v>
      </c>
      <c r="D20" s="480"/>
      <c r="E20" s="482"/>
      <c r="F20" s="481"/>
      <c r="G20" s="597"/>
      <c r="H20" s="481"/>
      <c r="I20" s="604"/>
      <c r="J20" s="481"/>
      <c r="K20" s="604"/>
      <c r="L20" s="481"/>
      <c r="M20" s="604"/>
      <c r="N20" s="481"/>
      <c r="O20" s="604"/>
      <c r="P20" s="481"/>
      <c r="Q20" s="604"/>
      <c r="R20" s="481"/>
      <c r="S20" s="604"/>
      <c r="T20" s="481"/>
      <c r="U20" s="604"/>
      <c r="V20" s="481"/>
      <c r="W20" s="604"/>
      <c r="X20" s="481"/>
      <c r="Y20" s="604"/>
      <c r="Z20" s="481"/>
      <c r="AA20" s="604"/>
      <c r="AB20" s="481"/>
      <c r="AC20" s="604"/>
      <c r="AD20" s="134"/>
      <c r="AE20" s="607"/>
      <c r="AF20" s="134"/>
      <c r="AG20" s="607"/>
      <c r="AH20" s="134"/>
      <c r="AI20" s="607"/>
      <c r="AJ20" s="149"/>
      <c r="AK20" s="607"/>
      <c r="AL20" s="149"/>
      <c r="AM20" s="607"/>
      <c r="AN20" s="134"/>
      <c r="AO20" s="607"/>
      <c r="AP20" s="134"/>
      <c r="AQ20" s="607"/>
      <c r="AR20" s="149"/>
      <c r="AS20" s="607"/>
      <c r="AT20" s="149"/>
      <c r="AU20" s="607"/>
      <c r="AV20" s="149"/>
      <c r="AW20" s="607"/>
      <c r="AX20" s="149"/>
      <c r="AY20" s="607"/>
      <c r="AZ20" s="134"/>
      <c r="BA20" s="607"/>
      <c r="BB20" s="149"/>
      <c r="BC20" s="97"/>
      <c r="BD20" s="367" t="s">
        <v>74</v>
      </c>
      <c r="BE20" s="446" t="s">
        <v>75</v>
      </c>
      <c r="BF20" s="379"/>
      <c r="BG20" s="380"/>
      <c r="BH20" s="381"/>
      <c r="BI20" s="380"/>
      <c r="BJ20" s="381"/>
      <c r="BK20" s="380"/>
      <c r="BL20" s="381"/>
      <c r="BM20" s="380"/>
      <c r="BN20" s="381"/>
      <c r="BO20" s="380"/>
      <c r="BP20" s="381"/>
      <c r="BQ20" s="380"/>
      <c r="BR20" s="381"/>
      <c r="BS20" s="380"/>
      <c r="BT20" s="381"/>
      <c r="BU20" s="380"/>
      <c r="BV20" s="381"/>
      <c r="BW20" s="380"/>
      <c r="BX20" s="381"/>
      <c r="BY20" s="380"/>
      <c r="BZ20" s="381"/>
      <c r="CA20" s="380"/>
      <c r="CB20" s="381"/>
      <c r="CC20" s="380"/>
      <c r="CD20" s="381"/>
      <c r="CE20" s="380"/>
      <c r="CF20" s="381"/>
      <c r="CG20" s="380"/>
      <c r="CH20" s="381"/>
      <c r="CI20" s="380"/>
      <c r="CJ20" s="381"/>
      <c r="CK20" s="380"/>
      <c r="CL20" s="381"/>
      <c r="CM20" s="380"/>
      <c r="CN20" s="381"/>
      <c r="CO20" s="380"/>
      <c r="CP20" s="381"/>
      <c r="CQ20" s="380"/>
      <c r="CR20" s="381"/>
      <c r="CS20" s="380"/>
      <c r="CT20" s="381"/>
      <c r="CU20" s="380"/>
      <c r="CV20" s="381"/>
      <c r="CW20" s="380"/>
      <c r="CX20" s="381"/>
      <c r="CY20" s="380"/>
      <c r="CZ20" s="381"/>
      <c r="DA20" s="380"/>
      <c r="DB20" s="381"/>
    </row>
    <row r="21" spans="3:106" ht="12.75" customHeight="1">
      <c r="C21" s="261" t="s">
        <v>62</v>
      </c>
      <c r="D21" s="916" t="s">
        <v>269</v>
      </c>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474"/>
      <c r="AS21" s="620"/>
      <c r="AT21" s="474"/>
      <c r="AU21" s="620"/>
      <c r="AV21" s="474"/>
      <c r="AW21" s="620"/>
      <c r="AX21" s="474"/>
      <c r="AY21" s="620"/>
      <c r="AZ21" s="474"/>
      <c r="BA21" s="620"/>
      <c r="BB21" s="252"/>
      <c r="BC21" s="97"/>
      <c r="BD21" s="367" t="s">
        <v>76</v>
      </c>
      <c r="BE21" s="446" t="s">
        <v>77</v>
      </c>
      <c r="BF21" s="279"/>
      <c r="BG21" s="382"/>
      <c r="BH21" s="382"/>
      <c r="BI21" s="382"/>
      <c r="BJ21" s="382"/>
      <c r="BK21" s="382"/>
      <c r="BL21" s="382"/>
      <c r="BM21" s="382"/>
      <c r="BN21" s="382"/>
      <c r="BO21" s="382"/>
      <c r="BP21" s="382"/>
      <c r="BQ21" s="382"/>
      <c r="BR21" s="382"/>
      <c r="BS21" s="382"/>
      <c r="BT21" s="382"/>
      <c r="BU21" s="382"/>
      <c r="BV21" s="382"/>
      <c r="BW21" s="382"/>
      <c r="BX21" s="382"/>
      <c r="BY21" s="382"/>
      <c r="BZ21" s="382"/>
      <c r="CA21" s="382"/>
      <c r="CB21" s="382"/>
      <c r="CC21" s="382"/>
      <c r="CD21" s="382"/>
      <c r="CE21" s="382"/>
      <c r="CF21" s="382"/>
      <c r="CG21" s="382"/>
      <c r="CH21" s="382"/>
      <c r="CI21" s="382"/>
      <c r="CJ21" s="382"/>
      <c r="CK21" s="382"/>
      <c r="CL21" s="382"/>
      <c r="CM21" s="382"/>
      <c r="CN21" s="382"/>
      <c r="CO21" s="382"/>
      <c r="CP21" s="382"/>
      <c r="CQ21" s="382"/>
      <c r="CR21" s="389"/>
      <c r="CS21" s="382"/>
      <c r="CT21" s="382"/>
      <c r="CU21" s="382"/>
      <c r="CV21" s="382"/>
      <c r="CW21" s="382"/>
      <c r="CX21" s="382"/>
      <c r="CY21" s="382"/>
      <c r="CZ21" s="382"/>
      <c r="DA21" s="382"/>
      <c r="DB21" s="389"/>
    </row>
    <row r="22" spans="3:106" ht="25.5" customHeight="1">
      <c r="C22" s="261" t="s">
        <v>62</v>
      </c>
      <c r="D22" s="890" t="s">
        <v>146</v>
      </c>
      <c r="E22" s="890"/>
      <c r="F22" s="890"/>
      <c r="G22" s="890"/>
      <c r="H22" s="890"/>
      <c r="I22" s="890"/>
      <c r="J22" s="890"/>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0"/>
      <c r="AM22" s="890"/>
      <c r="AN22" s="890"/>
      <c r="AO22" s="890"/>
      <c r="AP22" s="890"/>
      <c r="AQ22" s="890"/>
      <c r="AR22" s="917"/>
      <c r="AS22" s="917"/>
      <c r="AT22" s="917"/>
      <c r="AU22" s="917"/>
      <c r="AV22" s="917"/>
      <c r="AW22" s="917"/>
      <c r="AX22" s="917"/>
      <c r="AY22" s="917"/>
      <c r="AZ22" s="917"/>
      <c r="BA22" s="917"/>
      <c r="BB22" s="917"/>
      <c r="BC22" s="2"/>
      <c r="BD22" s="368" t="s">
        <v>78</v>
      </c>
      <c r="BE22" s="446" t="s">
        <v>79</v>
      </c>
      <c r="BF22" s="283"/>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c r="CP22" s="284"/>
      <c r="CQ22" s="272"/>
      <c r="CR22" s="272"/>
      <c r="CS22" s="284"/>
      <c r="CT22" s="284"/>
      <c r="CU22" s="284"/>
      <c r="CV22" s="284"/>
      <c r="CW22" s="284"/>
      <c r="CX22" s="284"/>
      <c r="CY22" s="284"/>
      <c r="CZ22" s="284"/>
      <c r="DA22" s="272"/>
      <c r="DB22" s="272"/>
    </row>
    <row r="23" spans="3:120" ht="27.75" customHeight="1">
      <c r="C23" s="261" t="s">
        <v>62</v>
      </c>
      <c r="D23" s="907" t="s">
        <v>270</v>
      </c>
      <c r="E23" s="907"/>
      <c r="F23" s="907"/>
      <c r="G23" s="907"/>
      <c r="H23" s="907"/>
      <c r="I23" s="907"/>
      <c r="J23" s="907"/>
      <c r="K23" s="907"/>
      <c r="L23" s="907"/>
      <c r="M23" s="907"/>
      <c r="N23" s="907"/>
      <c r="O23" s="907"/>
      <c r="P23" s="907"/>
      <c r="Q23" s="907"/>
      <c r="R23" s="907"/>
      <c r="S23" s="907"/>
      <c r="T23" s="907"/>
      <c r="U23" s="907"/>
      <c r="V23" s="907"/>
      <c r="W23" s="907"/>
      <c r="X23" s="907"/>
      <c r="Y23" s="907"/>
      <c r="Z23" s="907"/>
      <c r="AA23" s="907"/>
      <c r="AB23" s="907"/>
      <c r="AC23" s="907"/>
      <c r="AD23" s="907"/>
      <c r="AE23" s="907"/>
      <c r="AF23" s="907"/>
      <c r="AG23" s="907"/>
      <c r="AH23" s="907"/>
      <c r="AI23" s="907"/>
      <c r="AJ23" s="907"/>
      <c r="AK23" s="907"/>
      <c r="AL23" s="907"/>
      <c r="AM23" s="907"/>
      <c r="AN23" s="907"/>
      <c r="AO23" s="907"/>
      <c r="AP23" s="907"/>
      <c r="AQ23" s="907"/>
      <c r="AR23" s="907"/>
      <c r="AS23" s="907"/>
      <c r="AT23" s="907"/>
      <c r="AU23" s="907"/>
      <c r="AV23" s="907"/>
      <c r="AW23" s="907"/>
      <c r="AX23" s="907"/>
      <c r="AY23" s="907"/>
      <c r="AZ23" s="907"/>
      <c r="BA23" s="907"/>
      <c r="BB23" s="907"/>
      <c r="BC23" s="388"/>
      <c r="DC23" s="2"/>
      <c r="DD23" s="2"/>
      <c r="DE23" s="2"/>
      <c r="DF23" s="2"/>
      <c r="DG23" s="2"/>
      <c r="DH23" s="2"/>
      <c r="DI23" s="2"/>
      <c r="DJ23" s="2"/>
      <c r="DK23" s="2"/>
      <c r="DL23" s="2"/>
      <c r="DM23" s="2"/>
      <c r="DN23" s="2"/>
      <c r="DO23" s="2"/>
      <c r="DP23" s="2"/>
    </row>
    <row r="24" spans="3:107" ht="6.75" customHeight="1">
      <c r="C24" s="261"/>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34"/>
      <c r="AS24" s="934"/>
      <c r="AT24" s="934"/>
      <c r="AU24" s="934"/>
      <c r="AV24" s="934"/>
      <c r="AW24" s="934"/>
      <c r="AX24" s="934"/>
      <c r="AY24" s="934"/>
      <c r="AZ24" s="934"/>
      <c r="BA24" s="934"/>
      <c r="BB24" s="250"/>
      <c r="BC24" s="2"/>
      <c r="BD24" s="272"/>
      <c r="BE24" s="449"/>
      <c r="BF24" s="279"/>
      <c r="BG24" s="377"/>
      <c r="BH24" s="384"/>
      <c r="BI24" s="377"/>
      <c r="BJ24" s="384"/>
      <c r="BK24" s="382"/>
      <c r="BL24" s="384"/>
      <c r="BM24" s="377"/>
      <c r="BN24" s="384"/>
      <c r="BO24" s="377"/>
      <c r="BP24" s="384"/>
      <c r="BQ24" s="382"/>
      <c r="BR24" s="384"/>
      <c r="BS24" s="377"/>
      <c r="BT24" s="384"/>
      <c r="BU24" s="377"/>
      <c r="BV24" s="384"/>
      <c r="BW24" s="377"/>
      <c r="BX24" s="384"/>
      <c r="BY24" s="377"/>
      <c r="BZ24" s="384"/>
      <c r="CA24" s="377"/>
      <c r="CB24" s="384"/>
      <c r="CC24" s="377"/>
      <c r="CD24" s="384"/>
      <c r="CE24" s="377"/>
      <c r="CF24" s="385"/>
      <c r="CG24" s="377"/>
      <c r="CH24" s="384"/>
      <c r="CI24" s="377"/>
      <c r="CJ24" s="384"/>
      <c r="CK24" s="384"/>
      <c r="CL24" s="384"/>
      <c r="CM24" s="384"/>
      <c r="CN24" s="384"/>
      <c r="CO24" s="377"/>
      <c r="CP24" s="384"/>
      <c r="CQ24" s="377"/>
      <c r="CR24" s="384"/>
      <c r="CS24" s="384"/>
      <c r="CT24" s="384"/>
      <c r="CU24" s="377"/>
      <c r="CV24" s="384"/>
      <c r="CW24" s="384"/>
      <c r="CX24" s="384"/>
      <c r="CY24" s="377"/>
      <c r="CZ24" s="384"/>
      <c r="DA24" s="377"/>
      <c r="DB24" s="384"/>
      <c r="DC24" s="2"/>
    </row>
    <row r="25" spans="1:107" s="1" customFormat="1" ht="14.25" customHeight="1">
      <c r="A25" s="364"/>
      <c r="B25" s="364"/>
      <c r="C25" s="261"/>
      <c r="D25" s="465"/>
      <c r="E25" s="250"/>
      <c r="F25" s="250"/>
      <c r="G25" s="598"/>
      <c r="H25" s="250"/>
      <c r="I25" s="598"/>
      <c r="J25" s="250"/>
      <c r="K25" s="598"/>
      <c r="L25" s="250"/>
      <c r="M25" s="598"/>
      <c r="N25" s="250"/>
      <c r="O25" s="598"/>
      <c r="P25" s="250"/>
      <c r="Q25" s="598"/>
      <c r="R25" s="250"/>
      <c r="S25" s="598"/>
      <c r="T25" s="250"/>
      <c r="U25" s="598"/>
      <c r="V25" s="250"/>
      <c r="W25" s="598"/>
      <c r="X25" s="250"/>
      <c r="Y25" s="598"/>
      <c r="Z25" s="250"/>
      <c r="AA25" s="598"/>
      <c r="AB25" s="250"/>
      <c r="AC25" s="598"/>
      <c r="AD25" s="250"/>
      <c r="AE25" s="598"/>
      <c r="AF25" s="250"/>
      <c r="AG25" s="598"/>
      <c r="AH25" s="250"/>
      <c r="AI25" s="598"/>
      <c r="AJ25" s="250"/>
      <c r="AK25" s="598"/>
      <c r="AL25" s="250"/>
      <c r="AM25" s="598"/>
      <c r="AN25" s="250"/>
      <c r="AO25" s="598"/>
      <c r="AP25" s="250"/>
      <c r="AQ25" s="598"/>
      <c r="AR25" s="250"/>
      <c r="AS25" s="598"/>
      <c r="AT25" s="250"/>
      <c r="AU25" s="598"/>
      <c r="AV25" s="250"/>
      <c r="AW25" s="598"/>
      <c r="AX25" s="250"/>
      <c r="AY25" s="598"/>
      <c r="AZ25" s="250"/>
      <c r="BA25" s="598"/>
      <c r="BB25" s="250"/>
      <c r="BC25" s="97"/>
      <c r="BD25" s="422"/>
      <c r="BE25" s="423"/>
      <c r="BF25" s="279"/>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c r="CN25" s="382"/>
      <c r="CO25" s="382"/>
      <c r="CP25" s="382"/>
      <c r="CQ25" s="382"/>
      <c r="CR25" s="384"/>
      <c r="CS25" s="382"/>
      <c r="CT25" s="382"/>
      <c r="CU25" s="382"/>
      <c r="CV25" s="382"/>
      <c r="CW25" s="382"/>
      <c r="CX25" s="382"/>
      <c r="CY25" s="382"/>
      <c r="CZ25" s="382"/>
      <c r="DA25" s="382"/>
      <c r="DB25" s="384"/>
      <c r="DC25" s="97"/>
    </row>
    <row r="26" spans="3:107" ht="20.25" customHeight="1">
      <c r="C26" s="1"/>
      <c r="D26" s="81"/>
      <c r="E26" s="225"/>
      <c r="F26" s="226"/>
      <c r="G26" s="599"/>
      <c r="H26" s="918" t="str">
        <f>D9&amp;" (R2,1)"</f>
        <v>Stock de déchets dangereux au début de l’année (R2,1)</v>
      </c>
      <c r="I26" s="919"/>
      <c r="J26" s="919"/>
      <c r="K26" s="919"/>
      <c r="L26" s="919"/>
      <c r="M26" s="920"/>
      <c r="N26" s="226"/>
      <c r="O26" s="226"/>
      <c r="P26" s="226"/>
      <c r="Q26" s="226"/>
      <c r="R26" s="226"/>
      <c r="S26" s="226"/>
      <c r="T26" s="226"/>
      <c r="U26" s="226"/>
      <c r="V26" s="226"/>
      <c r="W26" s="226"/>
      <c r="X26" s="15"/>
      <c r="Y26" s="605"/>
      <c r="Z26" s="479"/>
      <c r="AA26" s="479"/>
      <c r="AB26" s="479"/>
      <c r="AC26" s="479"/>
      <c r="AD26" s="479"/>
      <c r="AE26" s="479"/>
      <c r="AF26" s="479"/>
      <c r="AG26" s="79"/>
      <c r="AH26" s="205"/>
      <c r="AI26" s="600"/>
      <c r="AJ26" s="755"/>
      <c r="AK26" s="755"/>
      <c r="AL26" s="755"/>
      <c r="AM26" s="755"/>
      <c r="AN26" s="755"/>
      <c r="AO26" s="755"/>
      <c r="AP26" s="755"/>
      <c r="AQ26" s="600"/>
      <c r="AR26" s="225"/>
      <c r="AS26" s="600"/>
      <c r="AT26" s="225"/>
      <c r="AU26" s="600"/>
      <c r="AV26" s="225"/>
      <c r="AW26" s="600"/>
      <c r="AX26" s="225"/>
      <c r="AY26" s="600"/>
      <c r="AZ26" s="225"/>
      <c r="BA26" s="600"/>
      <c r="BB26" s="225"/>
      <c r="BC26" s="97"/>
      <c r="BD26" s="279"/>
      <c r="BE26" s="383"/>
      <c r="BF26" s="279"/>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272"/>
      <c r="CS26" s="386"/>
      <c r="CT26" s="386"/>
      <c r="CU26" s="386"/>
      <c r="CV26" s="386"/>
      <c r="CW26" s="386"/>
      <c r="CX26" s="386"/>
      <c r="CY26" s="386"/>
      <c r="CZ26" s="386"/>
      <c r="DA26" s="386"/>
      <c r="DB26" s="272"/>
      <c r="DC26" s="2"/>
    </row>
    <row r="27" spans="3:107" ht="18" customHeight="1">
      <c r="C27" s="1"/>
      <c r="D27" s="81"/>
      <c r="E27" s="225"/>
      <c r="F27" s="225"/>
      <c r="G27" s="600"/>
      <c r="H27" s="225"/>
      <c r="I27" s="225"/>
      <c r="J27" s="225"/>
      <c r="K27" s="225"/>
      <c r="L27" s="225"/>
      <c r="M27" s="225"/>
      <c r="N27" s="225"/>
      <c r="O27" s="225"/>
      <c r="P27" s="225"/>
      <c r="Q27" s="225"/>
      <c r="R27" s="225"/>
      <c r="S27" s="225"/>
      <c r="T27" s="225"/>
      <c r="U27" s="225"/>
      <c r="V27" s="225"/>
      <c r="W27" s="225"/>
      <c r="X27" s="225"/>
      <c r="Y27" s="600"/>
      <c r="Z27" s="225"/>
      <c r="AA27" s="600"/>
      <c r="AB27" s="225"/>
      <c r="AC27" s="600"/>
      <c r="AD27" s="225"/>
      <c r="AE27" s="600"/>
      <c r="AF27" s="225"/>
      <c r="AG27" s="600"/>
      <c r="AH27" s="128"/>
      <c r="AI27" s="603"/>
      <c r="AJ27" s="143"/>
      <c r="AK27" s="603"/>
      <c r="AL27" s="143"/>
      <c r="AM27" s="603"/>
      <c r="AN27" s="128"/>
      <c r="AO27" s="600"/>
      <c r="AP27" s="225"/>
      <c r="AQ27" s="600"/>
      <c r="AR27" s="225"/>
      <c r="AS27" s="600"/>
      <c r="AT27" s="225"/>
      <c r="AU27" s="600"/>
      <c r="AV27" s="225"/>
      <c r="AW27" s="600"/>
      <c r="AX27" s="225"/>
      <c r="AY27" s="600"/>
      <c r="BA27" s="600"/>
      <c r="BB27" s="225"/>
      <c r="BC27" s="97"/>
      <c r="BD27" s="279"/>
      <c r="BE27" s="383"/>
      <c r="BF27" s="279"/>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272"/>
      <c r="CS27" s="386"/>
      <c r="CT27" s="386"/>
      <c r="CU27" s="386"/>
      <c r="CV27" s="386"/>
      <c r="CW27" s="386"/>
      <c r="CX27" s="386"/>
      <c r="CY27" s="386"/>
      <c r="CZ27" s="386"/>
      <c r="DA27" s="386"/>
      <c r="DB27" s="272"/>
      <c r="DC27" s="2"/>
    </row>
    <row r="28" spans="3:106" ht="41.25" customHeight="1">
      <c r="C28" s="1"/>
      <c r="D28" s="519" t="str">
        <f>D10&amp;" (R2,2) [+]"</f>
        <v>Production de déchets dangereux au cours de l'année (R2,2) [+]</v>
      </c>
      <c r="F28" s="225"/>
      <c r="G28" s="600"/>
      <c r="H28" s="225"/>
      <c r="I28" s="225"/>
      <c r="J28" s="225"/>
      <c r="K28" s="225"/>
      <c r="L28" s="225"/>
      <c r="M28" s="225"/>
      <c r="N28" s="225"/>
      <c r="O28" s="225"/>
      <c r="P28" s="225"/>
      <c r="Q28" s="921" t="str">
        <f>D13&amp;" (R2,5) [-]"</f>
        <v>Les déchets dangereux traités ou éliminés au cours de l'année (=6+7+9+10) (R2,5) [-]</v>
      </c>
      <c r="R28" s="922"/>
      <c r="S28" s="922"/>
      <c r="T28" s="922"/>
      <c r="U28" s="922"/>
      <c r="V28" s="922"/>
      <c r="W28" s="923"/>
      <c r="X28" s="225"/>
      <c r="Y28" s="600"/>
      <c r="Z28" s="225"/>
      <c r="AA28" s="600"/>
      <c r="AB28" s="225"/>
      <c r="AC28" s="600"/>
      <c r="AD28" s="225"/>
      <c r="AE28" s="600"/>
      <c r="AF28" s="225"/>
      <c r="AG28" s="600"/>
      <c r="AH28" s="267"/>
      <c r="AI28" s="609"/>
      <c r="AJ28" s="791"/>
      <c r="AK28" s="791"/>
      <c r="AL28" s="791"/>
      <c r="AM28" s="791"/>
      <c r="AN28" s="791"/>
      <c r="AO28" s="791"/>
      <c r="AP28" s="791"/>
      <c r="AQ28" s="600"/>
      <c r="AR28" s="225"/>
      <c r="AS28" s="600"/>
      <c r="AT28" s="225"/>
      <c r="AU28" s="600"/>
      <c r="AV28" s="225"/>
      <c r="AW28" s="600"/>
      <c r="AX28" s="225"/>
      <c r="AY28" s="600"/>
      <c r="AZ28" s="225"/>
      <c r="BA28" s="600"/>
      <c r="BB28" s="225"/>
      <c r="BC28" s="97"/>
      <c r="BD28" s="279"/>
      <c r="BE28" s="383"/>
      <c r="BF28" s="279"/>
      <c r="BG28" s="281"/>
      <c r="BH28" s="280"/>
      <c r="BI28" s="281"/>
      <c r="BJ28" s="281"/>
      <c r="BK28" s="281"/>
      <c r="BL28" s="280"/>
      <c r="BM28" s="281"/>
      <c r="BN28" s="281"/>
      <c r="BO28" s="281"/>
      <c r="BP28" s="280"/>
      <c r="BQ28" s="281"/>
      <c r="BR28" s="280"/>
      <c r="BS28" s="281"/>
      <c r="BT28" s="281"/>
      <c r="BU28" s="281"/>
      <c r="BV28" s="280"/>
      <c r="BW28" s="281"/>
      <c r="BX28" s="281"/>
      <c r="BY28" s="281"/>
      <c r="BZ28" s="280"/>
      <c r="CA28" s="281"/>
      <c r="CB28" s="282"/>
      <c r="CC28" s="281"/>
      <c r="CD28" s="280"/>
      <c r="CE28" s="281"/>
      <c r="CF28" s="281"/>
      <c r="CG28" s="281"/>
      <c r="CH28" s="280"/>
      <c r="CI28" s="281"/>
      <c r="CJ28" s="282"/>
      <c r="CK28" s="281"/>
      <c r="CL28" s="280"/>
      <c r="CM28" s="281"/>
      <c r="CN28" s="282"/>
      <c r="CO28" s="272"/>
      <c r="CP28" s="272"/>
      <c r="CQ28" s="272"/>
      <c r="CR28" s="272"/>
      <c r="CS28" s="281"/>
      <c r="CT28" s="282"/>
      <c r="CU28" s="272"/>
      <c r="CV28" s="272"/>
      <c r="CW28" s="281"/>
      <c r="CX28" s="282"/>
      <c r="CY28" s="272"/>
      <c r="CZ28" s="272"/>
      <c r="DA28" s="272"/>
      <c r="DB28" s="272"/>
    </row>
    <row r="29" spans="3:106" ht="14.25" customHeight="1">
      <c r="C29" s="1"/>
      <c r="D29" s="81"/>
      <c r="E29" s="225"/>
      <c r="F29" s="225"/>
      <c r="G29" s="600"/>
      <c r="H29" s="225"/>
      <c r="I29" s="225"/>
      <c r="J29" s="225"/>
      <c r="K29" s="225"/>
      <c r="L29" s="225"/>
      <c r="M29" s="225"/>
      <c r="N29" s="225"/>
      <c r="O29" s="225"/>
      <c r="P29" s="225"/>
      <c r="Q29" s="225"/>
      <c r="R29" s="225"/>
      <c r="S29" s="225"/>
      <c r="T29" s="225"/>
      <c r="U29" s="225"/>
      <c r="V29" s="225"/>
      <c r="W29" s="225"/>
      <c r="X29" s="225"/>
      <c r="Y29" s="600"/>
      <c r="Z29" s="225"/>
      <c r="AA29" s="600"/>
      <c r="AB29" s="225"/>
      <c r="AC29" s="600"/>
      <c r="AD29" s="225"/>
      <c r="AE29" s="600"/>
      <c r="AF29" s="225"/>
      <c r="AG29" s="600"/>
      <c r="AH29" s="253"/>
      <c r="AI29" s="610"/>
      <c r="AJ29" s="253"/>
      <c r="AK29" s="610"/>
      <c r="AL29" s="253"/>
      <c r="AM29" s="610"/>
      <c r="AN29" s="253"/>
      <c r="AO29" s="600"/>
      <c r="AP29" s="225"/>
      <c r="AQ29" s="600"/>
      <c r="AR29" s="225"/>
      <c r="AS29" s="600"/>
      <c r="AT29" s="225"/>
      <c r="AU29" s="600"/>
      <c r="AV29" s="225"/>
      <c r="AW29" s="600"/>
      <c r="AX29" s="225"/>
      <c r="AY29" s="600"/>
      <c r="AZ29" s="253"/>
      <c r="BA29" s="600"/>
      <c r="BB29" s="225"/>
      <c r="BC29" s="97"/>
      <c r="BD29" s="279"/>
      <c r="BE29" s="383"/>
      <c r="BF29" s="279"/>
      <c r="BG29" s="281"/>
      <c r="BH29" s="280"/>
      <c r="BI29" s="281"/>
      <c r="BJ29" s="281"/>
      <c r="BK29" s="281"/>
      <c r="BL29" s="280"/>
      <c r="BM29" s="281"/>
      <c r="BN29" s="281"/>
      <c r="BO29" s="281"/>
      <c r="BP29" s="280"/>
      <c r="BQ29" s="281"/>
      <c r="BR29" s="280"/>
      <c r="BS29" s="281"/>
      <c r="BT29" s="281"/>
      <c r="BU29" s="281"/>
      <c r="BV29" s="280"/>
      <c r="BW29" s="281"/>
      <c r="BX29" s="281"/>
      <c r="BY29" s="281"/>
      <c r="BZ29" s="280"/>
      <c r="CA29" s="281"/>
      <c r="CB29" s="282"/>
      <c r="CC29" s="281"/>
      <c r="CD29" s="280"/>
      <c r="CE29" s="281"/>
      <c r="CF29" s="281"/>
      <c r="CG29" s="281"/>
      <c r="CH29" s="280"/>
      <c r="CI29" s="281"/>
      <c r="CJ29" s="282"/>
      <c r="CK29" s="281"/>
      <c r="CL29" s="280"/>
      <c r="CM29" s="281"/>
      <c r="CN29" s="282"/>
      <c r="CO29" s="272"/>
      <c r="CP29" s="272"/>
      <c r="CQ29" s="272"/>
      <c r="CR29" s="272"/>
      <c r="CS29" s="281"/>
      <c r="CT29" s="282"/>
      <c r="CU29" s="272"/>
      <c r="CV29" s="272"/>
      <c r="CW29" s="281"/>
      <c r="CX29" s="282"/>
      <c r="CY29" s="272"/>
      <c r="CZ29" s="272"/>
      <c r="DA29" s="272"/>
      <c r="DB29" s="272"/>
    </row>
    <row r="30" spans="3:106" ht="21.75" customHeight="1">
      <c r="C30" s="1"/>
      <c r="D30" s="519" t="str">
        <f>D11&amp;" (R2,3) [+]"</f>
        <v>Déchets dangereux importés au cours de l'année (R2,3) [+]</v>
      </c>
      <c r="F30" s="225"/>
      <c r="G30" s="600"/>
      <c r="H30" s="225"/>
      <c r="I30" s="225"/>
      <c r="J30" s="225"/>
      <c r="K30" s="225"/>
      <c r="L30" s="225"/>
      <c r="M30" s="225"/>
      <c r="N30" s="225"/>
      <c r="O30" s="225"/>
      <c r="P30" s="225"/>
      <c r="Q30" s="924" t="str">
        <f>D12&amp;" (R2,4) [-]"</f>
        <v>Déchets dangereux exportés au cours de l'année (R2,4) [-]</v>
      </c>
      <c r="R30" s="925"/>
      <c r="S30" s="925"/>
      <c r="T30" s="925"/>
      <c r="U30" s="925"/>
      <c r="V30" s="925"/>
      <c r="W30" s="926"/>
      <c r="X30" s="225"/>
      <c r="Y30" s="600"/>
      <c r="Z30" s="225"/>
      <c r="AA30" s="600"/>
      <c r="AB30" s="225"/>
      <c r="AC30" s="600"/>
      <c r="AD30" s="225"/>
      <c r="AE30" s="600"/>
      <c r="AF30" s="225"/>
      <c r="AG30" s="600"/>
      <c r="AH30" s="128"/>
      <c r="AI30" s="609"/>
      <c r="AJ30" s="791"/>
      <c r="AK30" s="791"/>
      <c r="AL30" s="791"/>
      <c r="AM30" s="791"/>
      <c r="AN30" s="791"/>
      <c r="AO30" s="791"/>
      <c r="AP30" s="791"/>
      <c r="AQ30" s="600"/>
      <c r="AR30" s="225"/>
      <c r="AS30" s="600"/>
      <c r="AT30" s="225"/>
      <c r="AU30" s="600"/>
      <c r="AV30" s="225"/>
      <c r="AW30" s="600"/>
      <c r="AX30" s="225"/>
      <c r="AY30" s="600"/>
      <c r="AZ30" s="225"/>
      <c r="BA30" s="600"/>
      <c r="BB30" s="225"/>
      <c r="BC30" s="97"/>
      <c r="BD30" s="279"/>
      <c r="BE30" s="376"/>
      <c r="BF30" s="279"/>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272"/>
      <c r="CS30" s="386"/>
      <c r="CT30" s="386"/>
      <c r="CU30" s="386"/>
      <c r="CV30" s="386"/>
      <c r="CW30" s="386"/>
      <c r="CX30" s="386"/>
      <c r="CY30" s="386"/>
      <c r="CZ30" s="386"/>
      <c r="DA30" s="386"/>
      <c r="DB30" s="272"/>
    </row>
    <row r="31" spans="3:106" ht="10.5" customHeight="1">
      <c r="C31" s="1"/>
      <c r="D31" s="81"/>
      <c r="E31" s="225"/>
      <c r="F31" s="225"/>
      <c r="G31" s="600"/>
      <c r="H31" s="928" t="str">
        <f>D19&amp;" (R2,11)"</f>
        <v>Stock de déchets dangereux à la fin de l’année (=1+2+3-4-5) (R2,11)</v>
      </c>
      <c r="I31" s="929"/>
      <c r="J31" s="929"/>
      <c r="K31" s="929"/>
      <c r="L31" s="929"/>
      <c r="M31" s="930"/>
      <c r="N31" s="225"/>
      <c r="O31" s="225"/>
      <c r="P31" s="225"/>
      <c r="Q31" s="225"/>
      <c r="R31" s="225"/>
      <c r="S31" s="225"/>
      <c r="T31" s="225"/>
      <c r="U31" s="225"/>
      <c r="V31" s="225"/>
      <c r="W31" s="225"/>
      <c r="X31" s="225"/>
      <c r="Y31" s="600"/>
      <c r="Z31" s="225"/>
      <c r="AA31" s="600"/>
      <c r="AB31" s="225"/>
      <c r="AC31" s="600"/>
      <c r="AD31" s="225"/>
      <c r="AE31" s="600"/>
      <c r="AF31" s="225"/>
      <c r="AG31" s="600"/>
      <c r="AH31" s="225"/>
      <c r="AI31" s="600"/>
      <c r="AJ31" s="225"/>
      <c r="AK31" s="600"/>
      <c r="AL31" s="225"/>
      <c r="AM31" s="600"/>
      <c r="AN31" s="225"/>
      <c r="AO31" s="600"/>
      <c r="AP31" s="225"/>
      <c r="AQ31" s="600"/>
      <c r="AR31" s="225"/>
      <c r="AS31" s="600"/>
      <c r="AT31" s="225"/>
      <c r="AU31" s="600"/>
      <c r="AV31" s="225"/>
      <c r="AW31" s="600"/>
      <c r="AX31" s="225"/>
      <c r="AY31" s="600"/>
      <c r="AZ31" s="225"/>
      <c r="BA31" s="600"/>
      <c r="BB31" s="225"/>
      <c r="BC31" s="97"/>
      <c r="BD31" s="279"/>
      <c r="BE31" s="376"/>
      <c r="BF31" s="279"/>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272"/>
      <c r="CS31" s="386"/>
      <c r="CT31" s="386"/>
      <c r="CU31" s="386"/>
      <c r="CV31" s="386"/>
      <c r="CW31" s="386"/>
      <c r="CX31" s="386"/>
      <c r="CY31" s="386"/>
      <c r="CZ31" s="386"/>
      <c r="DA31" s="386"/>
      <c r="DB31" s="272"/>
    </row>
    <row r="32" spans="3:106" ht="21.75" customHeight="1">
      <c r="C32" s="1"/>
      <c r="D32" s="81"/>
      <c r="E32" s="225"/>
      <c r="F32" s="225"/>
      <c r="G32" s="600"/>
      <c r="H32" s="931"/>
      <c r="I32" s="932"/>
      <c r="J32" s="932"/>
      <c r="K32" s="932"/>
      <c r="L32" s="932"/>
      <c r="M32" s="933"/>
      <c r="N32" s="225"/>
      <c r="O32" s="225"/>
      <c r="P32" s="225"/>
      <c r="Q32" s="225"/>
      <c r="R32" s="225"/>
      <c r="S32" s="225"/>
      <c r="T32" s="225"/>
      <c r="U32" s="225"/>
      <c r="V32" s="225"/>
      <c r="W32" s="225"/>
      <c r="X32" s="479"/>
      <c r="Y32" s="606"/>
      <c r="Z32" s="792"/>
      <c r="AA32" s="793"/>
      <c r="AB32" s="793"/>
      <c r="AC32" s="793"/>
      <c r="AD32" s="793"/>
      <c r="AE32" s="793"/>
      <c r="AF32" s="793"/>
      <c r="AG32" s="794"/>
      <c r="AH32" s="205"/>
      <c r="AI32" s="600"/>
      <c r="AJ32" s="225"/>
      <c r="AK32" s="600"/>
      <c r="AL32" s="225"/>
      <c r="AM32" s="600"/>
      <c r="AN32" s="225"/>
      <c r="AO32" s="600"/>
      <c r="AP32" s="225"/>
      <c r="AQ32" s="600"/>
      <c r="AR32" s="225"/>
      <c r="AS32" s="600"/>
      <c r="AT32" s="225"/>
      <c r="AU32" s="600"/>
      <c r="AV32" s="225"/>
      <c r="AW32" s="600"/>
      <c r="AX32" s="225"/>
      <c r="AY32" s="600"/>
      <c r="AZ32" s="225"/>
      <c r="BA32" s="600"/>
      <c r="BB32" s="225"/>
      <c r="BC32" s="97"/>
      <c r="BD32" s="279"/>
      <c r="BE32" s="387"/>
      <c r="BF32" s="279"/>
      <c r="BG32" s="281"/>
      <c r="BH32" s="280"/>
      <c r="BI32" s="281"/>
      <c r="BJ32" s="281"/>
      <c r="BK32" s="281"/>
      <c r="BL32" s="280"/>
      <c r="BM32" s="281"/>
      <c r="BN32" s="281"/>
      <c r="BO32" s="281"/>
      <c r="BP32" s="280"/>
      <c r="BQ32" s="281"/>
      <c r="BR32" s="280"/>
      <c r="BS32" s="281"/>
      <c r="BT32" s="281"/>
      <c r="BU32" s="281"/>
      <c r="BV32" s="280"/>
      <c r="BW32" s="281"/>
      <c r="BX32" s="281"/>
      <c r="BY32" s="281"/>
      <c r="BZ32" s="280"/>
      <c r="CA32" s="281"/>
      <c r="CB32" s="282"/>
      <c r="CC32" s="281"/>
      <c r="CD32" s="280"/>
      <c r="CE32" s="281"/>
      <c r="CF32" s="281"/>
      <c r="CG32" s="281"/>
      <c r="CH32" s="280"/>
      <c r="CI32" s="281"/>
      <c r="CJ32" s="282"/>
      <c r="CK32" s="281"/>
      <c r="CL32" s="280"/>
      <c r="CM32" s="281"/>
      <c r="CN32" s="282"/>
      <c r="CO32" s="272"/>
      <c r="CP32" s="272"/>
      <c r="CQ32" s="272"/>
      <c r="CR32" s="272"/>
      <c r="CS32" s="281"/>
      <c r="CT32" s="282"/>
      <c r="CU32" s="272"/>
      <c r="CV32" s="272"/>
      <c r="CW32" s="281"/>
      <c r="CX32" s="282"/>
      <c r="CY32" s="272"/>
      <c r="CZ32" s="272"/>
      <c r="DA32" s="272"/>
      <c r="DB32" s="272"/>
    </row>
    <row r="33" spans="55:106" ht="5.25" customHeight="1">
      <c r="BC33" s="2"/>
      <c r="BD33" s="279"/>
      <c r="BE33" s="284"/>
      <c r="BF33" s="279"/>
      <c r="BG33" s="323"/>
      <c r="BH33" s="284"/>
      <c r="BI33" s="323"/>
      <c r="BJ33" s="323"/>
      <c r="BK33" s="323"/>
      <c r="BL33" s="284"/>
      <c r="BM33" s="323"/>
      <c r="BN33" s="323"/>
      <c r="BO33" s="323"/>
      <c r="BP33" s="284"/>
      <c r="BQ33" s="323"/>
      <c r="BR33" s="284"/>
      <c r="BS33" s="323"/>
      <c r="BT33" s="323"/>
      <c r="BU33" s="323"/>
      <c r="BV33" s="284"/>
      <c r="BW33" s="323"/>
      <c r="BX33" s="323"/>
      <c r="BY33" s="323"/>
      <c r="BZ33" s="284"/>
      <c r="CA33" s="323"/>
      <c r="CB33" s="282"/>
      <c r="CC33" s="323"/>
      <c r="CD33" s="284"/>
      <c r="CE33" s="323"/>
      <c r="CF33" s="323"/>
      <c r="CG33" s="323"/>
      <c r="CH33" s="284"/>
      <c r="CI33" s="323"/>
      <c r="CJ33" s="282"/>
      <c r="CK33" s="323"/>
      <c r="CL33" s="284"/>
      <c r="CM33" s="323"/>
      <c r="CN33" s="282"/>
      <c r="CO33" s="272"/>
      <c r="CP33" s="272"/>
      <c r="CQ33" s="272"/>
      <c r="CR33" s="272"/>
      <c r="CS33" s="323"/>
      <c r="CT33" s="282"/>
      <c r="CU33" s="272"/>
      <c r="CV33" s="272"/>
      <c r="CW33" s="323"/>
      <c r="CX33" s="282"/>
      <c r="CY33" s="272"/>
      <c r="CZ33" s="272"/>
      <c r="DA33" s="272"/>
      <c r="DB33" s="272"/>
    </row>
    <row r="34" spans="2:106" ht="17.25" customHeight="1">
      <c r="B34" s="364">
        <v>2</v>
      </c>
      <c r="C34" s="85" t="s">
        <v>256</v>
      </c>
      <c r="D34" s="85"/>
      <c r="E34" s="85"/>
      <c r="F34" s="132"/>
      <c r="G34" s="602"/>
      <c r="H34" s="132"/>
      <c r="I34" s="602"/>
      <c r="J34" s="132"/>
      <c r="K34" s="602"/>
      <c r="L34" s="132"/>
      <c r="M34" s="602"/>
      <c r="N34" s="132"/>
      <c r="O34" s="602"/>
      <c r="P34" s="132"/>
      <c r="Q34" s="602"/>
      <c r="R34" s="132"/>
      <c r="S34" s="602"/>
      <c r="T34" s="132"/>
      <c r="U34" s="602"/>
      <c r="V34" s="132"/>
      <c r="W34" s="602"/>
      <c r="X34" s="132"/>
      <c r="Y34" s="602"/>
      <c r="Z34" s="132"/>
      <c r="AA34" s="602"/>
      <c r="AB34" s="132"/>
      <c r="AC34" s="602"/>
      <c r="AD34" s="132"/>
      <c r="AE34" s="602"/>
      <c r="AF34" s="132"/>
      <c r="AG34" s="602"/>
      <c r="AH34" s="132"/>
      <c r="AI34" s="602"/>
      <c r="AJ34" s="142"/>
      <c r="AK34" s="602"/>
      <c r="AL34" s="142"/>
      <c r="AM34" s="602"/>
      <c r="AN34" s="131"/>
      <c r="AO34" s="617"/>
      <c r="AP34" s="131"/>
      <c r="AQ34" s="617"/>
      <c r="AR34" s="148"/>
      <c r="AS34" s="617"/>
      <c r="AT34" s="148"/>
      <c r="AU34" s="617"/>
      <c r="AV34" s="148"/>
      <c r="AW34" s="617"/>
      <c r="AX34" s="148"/>
      <c r="AY34" s="617"/>
      <c r="AZ34" s="131"/>
      <c r="BA34" s="617"/>
      <c r="BB34" s="148"/>
      <c r="BC34" s="97"/>
      <c r="BD34" s="279"/>
      <c r="BE34" s="284"/>
      <c r="BF34" s="279"/>
      <c r="BG34" s="324"/>
      <c r="BH34" s="325"/>
      <c r="BI34" s="324"/>
      <c r="BJ34" s="324"/>
      <c r="BK34" s="324"/>
      <c r="BL34" s="325"/>
      <c r="BM34" s="324"/>
      <c r="BN34" s="324"/>
      <c r="BO34" s="324"/>
      <c r="BP34" s="325"/>
      <c r="BQ34" s="324"/>
      <c r="BR34" s="325"/>
      <c r="BS34" s="324"/>
      <c r="BT34" s="324"/>
      <c r="BU34" s="324"/>
      <c r="BV34" s="325"/>
      <c r="BW34" s="324"/>
      <c r="BX34" s="324"/>
      <c r="BY34" s="324"/>
      <c r="BZ34" s="325"/>
      <c r="CA34" s="324"/>
      <c r="CB34" s="282"/>
      <c r="CC34" s="324"/>
      <c r="CD34" s="325"/>
      <c r="CE34" s="324"/>
      <c r="CF34" s="324"/>
      <c r="CG34" s="324"/>
      <c r="CH34" s="325"/>
      <c r="CI34" s="324"/>
      <c r="CJ34" s="282"/>
      <c r="CK34" s="324"/>
      <c r="CL34" s="325"/>
      <c r="CM34" s="324"/>
      <c r="CN34" s="282"/>
      <c r="CO34" s="272"/>
      <c r="CP34" s="272"/>
      <c r="CQ34" s="272"/>
      <c r="CR34" s="272"/>
      <c r="CS34" s="324"/>
      <c r="CT34" s="282"/>
      <c r="CU34" s="272"/>
      <c r="CV34" s="272"/>
      <c r="CW34" s="324"/>
      <c r="CX34" s="282"/>
      <c r="CY34" s="272"/>
      <c r="CZ34" s="272"/>
      <c r="DA34" s="272"/>
      <c r="DB34" s="272"/>
    </row>
    <row r="35" spans="3:106" ht="3.75" customHeight="1">
      <c r="C35" s="86"/>
      <c r="D35" s="87"/>
      <c r="E35" s="87"/>
      <c r="F35" s="128"/>
      <c r="G35" s="603"/>
      <c r="H35" s="128"/>
      <c r="I35" s="603"/>
      <c r="J35" s="128"/>
      <c r="K35" s="603"/>
      <c r="L35" s="128"/>
      <c r="M35" s="603"/>
      <c r="N35" s="128"/>
      <c r="O35" s="603"/>
      <c r="P35" s="128"/>
      <c r="Q35" s="603"/>
      <c r="R35" s="128"/>
      <c r="S35" s="603"/>
      <c r="T35" s="128"/>
      <c r="U35" s="603"/>
      <c r="V35" s="128"/>
      <c r="W35" s="603"/>
      <c r="X35" s="128"/>
      <c r="Y35" s="603"/>
      <c r="Z35" s="128"/>
      <c r="AA35" s="603"/>
      <c r="AB35" s="128"/>
      <c r="AC35" s="603"/>
      <c r="AD35" s="128"/>
      <c r="AE35" s="603"/>
      <c r="AF35" s="128"/>
      <c r="AG35" s="603"/>
      <c r="AH35" s="128"/>
      <c r="AI35" s="603"/>
      <c r="AJ35" s="143"/>
      <c r="AK35" s="603"/>
      <c r="AL35" s="143"/>
      <c r="AM35" s="603"/>
      <c r="AN35" s="134"/>
      <c r="AO35" s="607"/>
      <c r="AP35" s="134"/>
      <c r="AQ35" s="607"/>
      <c r="AR35" s="149"/>
      <c r="AS35" s="607"/>
      <c r="AT35" s="149"/>
      <c r="AU35" s="607"/>
      <c r="AV35" s="149"/>
      <c r="AW35" s="607"/>
      <c r="AX35" s="149"/>
      <c r="AY35" s="607"/>
      <c r="AZ35" s="134"/>
      <c r="BA35" s="607"/>
      <c r="BB35" s="149"/>
      <c r="BC35" s="97"/>
      <c r="BD35" s="272"/>
      <c r="BE35" s="272"/>
      <c r="BF35" s="272"/>
      <c r="BG35" s="272"/>
      <c r="BH35" s="272"/>
      <c r="BI35" s="272"/>
      <c r="BJ35" s="272"/>
      <c r="BK35" s="319"/>
      <c r="BL35" s="305"/>
      <c r="BM35" s="319"/>
      <c r="BN35" s="305"/>
      <c r="BO35" s="319"/>
      <c r="BP35" s="305"/>
      <c r="BQ35" s="319"/>
      <c r="BR35" s="305"/>
      <c r="BS35" s="319"/>
      <c r="BT35" s="305"/>
      <c r="BU35" s="319"/>
      <c r="BV35" s="305"/>
      <c r="BW35" s="319"/>
      <c r="BX35" s="305"/>
      <c r="BY35" s="319"/>
      <c r="BZ35" s="305"/>
      <c r="CA35" s="319"/>
      <c r="CB35" s="305"/>
      <c r="CC35" s="319"/>
      <c r="CD35" s="305"/>
      <c r="CE35" s="319"/>
      <c r="CF35" s="305"/>
      <c r="CG35" s="319"/>
      <c r="CH35" s="305"/>
      <c r="CI35" s="319"/>
      <c r="CJ35" s="305"/>
      <c r="CK35" s="319"/>
      <c r="CL35" s="305"/>
      <c r="CM35" s="319"/>
      <c r="CN35" s="305"/>
      <c r="CO35" s="272"/>
      <c r="CP35" s="272"/>
      <c r="CQ35" s="272"/>
      <c r="CR35" s="272"/>
      <c r="CS35" s="319"/>
      <c r="CT35" s="305"/>
      <c r="CU35" s="272"/>
      <c r="CV35" s="272"/>
      <c r="CW35" s="319"/>
      <c r="CX35" s="305"/>
      <c r="CY35" s="272"/>
      <c r="CZ35" s="272"/>
      <c r="DA35" s="272"/>
      <c r="DB35" s="272"/>
    </row>
    <row r="36" spans="3:106" ht="18" customHeight="1">
      <c r="C36" s="88" t="s">
        <v>31</v>
      </c>
      <c r="D36" s="900" t="s">
        <v>257</v>
      </c>
      <c r="E36" s="901"/>
      <c r="F36" s="901"/>
      <c r="G36" s="901"/>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1"/>
      <c r="AY36" s="901"/>
      <c r="AZ36" s="901"/>
      <c r="BA36" s="901"/>
      <c r="BB36" s="902"/>
      <c r="BC36" s="2"/>
      <c r="BD36" s="272"/>
      <c r="BE36" s="272"/>
      <c r="BF36" s="272"/>
      <c r="BG36" s="272"/>
      <c r="BH36" s="272"/>
      <c r="BI36" s="272"/>
      <c r="BJ36" s="272"/>
      <c r="BK36" s="303"/>
      <c r="BL36" s="320"/>
      <c r="BM36" s="303"/>
      <c r="BN36" s="320"/>
      <c r="BO36" s="303"/>
      <c r="BP36" s="320"/>
      <c r="BQ36" s="303"/>
      <c r="BR36" s="320"/>
      <c r="BS36" s="303"/>
      <c r="BT36" s="320"/>
      <c r="BU36" s="303"/>
      <c r="BV36" s="320"/>
      <c r="BW36" s="303"/>
      <c r="BX36" s="320"/>
      <c r="BY36" s="303"/>
      <c r="BZ36" s="320"/>
      <c r="CA36" s="303"/>
      <c r="CB36" s="320"/>
      <c r="CC36" s="303"/>
      <c r="CD36" s="320"/>
      <c r="CE36" s="303"/>
      <c r="CF36" s="320"/>
      <c r="CG36" s="303"/>
      <c r="CH36" s="320"/>
      <c r="CI36" s="303"/>
      <c r="CJ36" s="320"/>
      <c r="CK36" s="927"/>
      <c r="CL36" s="927"/>
      <c r="CM36" s="927"/>
      <c r="CN36" s="320"/>
      <c r="CO36" s="272"/>
      <c r="CP36" s="272"/>
      <c r="CQ36" s="272"/>
      <c r="CR36" s="272"/>
      <c r="CS36" s="272"/>
      <c r="CT36" s="320"/>
      <c r="CU36" s="272"/>
      <c r="CV36" s="272"/>
      <c r="CW36" s="272"/>
      <c r="CX36" s="320"/>
      <c r="CY36" s="272"/>
      <c r="CZ36" s="272"/>
      <c r="DA36" s="272"/>
      <c r="DB36" s="272"/>
    </row>
    <row r="37" spans="3:105" ht="16.5" customHeight="1">
      <c r="C37" s="90"/>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913"/>
      <c r="AS37" s="913"/>
      <c r="AT37" s="913"/>
      <c r="AU37" s="913"/>
      <c r="AV37" s="913"/>
      <c r="AW37" s="913"/>
      <c r="AX37" s="913"/>
      <c r="AY37" s="913"/>
      <c r="AZ37" s="913"/>
      <c r="BA37" s="913"/>
      <c r="BB37" s="914"/>
      <c r="BC37" s="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S37" s="272"/>
      <c r="CT37" s="272"/>
      <c r="CU37" s="272"/>
      <c r="CV37" s="272"/>
      <c r="CW37" s="272"/>
      <c r="CX37" s="272"/>
      <c r="CY37" s="272"/>
      <c r="CZ37" s="272"/>
      <c r="DA37" s="272"/>
    </row>
    <row r="38" spans="3:104" ht="16.5" customHeight="1">
      <c r="C38" s="91"/>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5"/>
      <c r="AR38" s="895"/>
      <c r="AS38" s="895"/>
      <c r="AT38" s="895"/>
      <c r="AU38" s="895"/>
      <c r="AV38" s="895"/>
      <c r="AW38" s="895"/>
      <c r="AX38" s="895"/>
      <c r="AY38" s="895"/>
      <c r="AZ38" s="895"/>
      <c r="BA38" s="895"/>
      <c r="BB38" s="895"/>
      <c r="BC38" s="89"/>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S38" s="272"/>
      <c r="CT38" s="272"/>
      <c r="CU38" s="272"/>
      <c r="CV38" s="272"/>
      <c r="CW38" s="272"/>
      <c r="CX38" s="272"/>
      <c r="CY38" s="272"/>
      <c r="CZ38" s="272"/>
    </row>
    <row r="39" spans="3:102" ht="16.5" customHeight="1">
      <c r="C39" s="91"/>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895"/>
      <c r="BC39" s="89"/>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273"/>
      <c r="CN39" s="273"/>
      <c r="CS39" s="273"/>
      <c r="CT39" s="273"/>
      <c r="CW39" s="273"/>
      <c r="CX39" s="273"/>
    </row>
    <row r="40" spans="3:102" ht="16.5" customHeight="1">
      <c r="C40" s="91"/>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5"/>
      <c r="AZ40" s="895"/>
      <c r="BA40" s="895"/>
      <c r="BB40" s="895"/>
      <c r="BC40" s="89"/>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S40" s="273"/>
      <c r="CT40" s="273"/>
      <c r="CW40" s="273"/>
      <c r="CX40" s="273"/>
    </row>
    <row r="41" spans="3:102" ht="16.5" customHeight="1">
      <c r="C41" s="91"/>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5"/>
      <c r="AZ41" s="895"/>
      <c r="BA41" s="895"/>
      <c r="BB41" s="895"/>
      <c r="BC41" s="89"/>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3"/>
      <c r="CI41" s="273"/>
      <c r="CJ41" s="273"/>
      <c r="CK41" s="273"/>
      <c r="CL41" s="273"/>
      <c r="CM41" s="273"/>
      <c r="CN41" s="273"/>
      <c r="CS41" s="273"/>
      <c r="CT41" s="273"/>
      <c r="CW41" s="273"/>
      <c r="CX41" s="273"/>
    </row>
    <row r="42" spans="3:102" ht="16.5" customHeight="1">
      <c r="C42" s="91"/>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895"/>
      <c r="BC42" s="89"/>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c r="CG42" s="273"/>
      <c r="CH42" s="273"/>
      <c r="CI42" s="273"/>
      <c r="CJ42" s="273"/>
      <c r="CK42" s="273"/>
      <c r="CL42" s="273"/>
      <c r="CM42" s="273"/>
      <c r="CN42" s="273"/>
      <c r="CS42" s="273"/>
      <c r="CT42" s="273"/>
      <c r="CW42" s="273"/>
      <c r="CX42" s="273"/>
    </row>
    <row r="43" spans="3:102" ht="16.5" customHeight="1">
      <c r="C43" s="91"/>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895"/>
      <c r="BC43" s="89"/>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c r="CG43" s="273"/>
      <c r="CH43" s="273"/>
      <c r="CI43" s="273"/>
      <c r="CJ43" s="273"/>
      <c r="CK43" s="273"/>
      <c r="CL43" s="273"/>
      <c r="CM43" s="273"/>
      <c r="CN43" s="273"/>
      <c r="CS43" s="273"/>
      <c r="CT43" s="273"/>
      <c r="CW43" s="273"/>
      <c r="CX43" s="273"/>
    </row>
    <row r="44" spans="3:102" ht="16.5" customHeight="1">
      <c r="C44" s="91"/>
      <c r="D44" s="895"/>
      <c r="E44" s="895"/>
      <c r="F44" s="895"/>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895"/>
      <c r="AM44" s="895"/>
      <c r="AN44" s="895"/>
      <c r="AO44" s="895"/>
      <c r="AP44" s="895"/>
      <c r="AQ44" s="895"/>
      <c r="AR44" s="895"/>
      <c r="AS44" s="895"/>
      <c r="AT44" s="895"/>
      <c r="AU44" s="895"/>
      <c r="AV44" s="895"/>
      <c r="AW44" s="895"/>
      <c r="AX44" s="895"/>
      <c r="AY44" s="895"/>
      <c r="AZ44" s="895"/>
      <c r="BA44" s="895"/>
      <c r="BB44" s="895"/>
      <c r="BC44" s="89"/>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c r="CG44" s="273"/>
      <c r="CH44" s="273"/>
      <c r="CI44" s="273"/>
      <c r="CJ44" s="273"/>
      <c r="CK44" s="273"/>
      <c r="CL44" s="273"/>
      <c r="CM44" s="273"/>
      <c r="CN44" s="273"/>
      <c r="CS44" s="273"/>
      <c r="CT44" s="273"/>
      <c r="CW44" s="273"/>
      <c r="CX44" s="273"/>
    </row>
    <row r="45" spans="3:102" ht="16.5" customHeight="1">
      <c r="C45" s="91"/>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895"/>
      <c r="BC45" s="89"/>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c r="CG45" s="273"/>
      <c r="CH45" s="273"/>
      <c r="CI45" s="273"/>
      <c r="CJ45" s="273"/>
      <c r="CK45" s="273"/>
      <c r="CL45" s="273"/>
      <c r="CM45" s="273"/>
      <c r="CN45" s="273"/>
      <c r="CS45" s="273"/>
      <c r="CT45" s="273"/>
      <c r="CW45" s="273"/>
      <c r="CX45" s="273"/>
    </row>
    <row r="46" spans="3:102" ht="16.5" customHeight="1">
      <c r="C46" s="91"/>
      <c r="D46" s="895"/>
      <c r="E46" s="895"/>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c r="AH46" s="895"/>
      <c r="AI46" s="895"/>
      <c r="AJ46" s="895"/>
      <c r="AK46" s="895"/>
      <c r="AL46" s="895"/>
      <c r="AM46" s="895"/>
      <c r="AN46" s="895"/>
      <c r="AO46" s="895"/>
      <c r="AP46" s="895"/>
      <c r="AQ46" s="895"/>
      <c r="AR46" s="895"/>
      <c r="AS46" s="895"/>
      <c r="AT46" s="895"/>
      <c r="AU46" s="895"/>
      <c r="AV46" s="895"/>
      <c r="AW46" s="895"/>
      <c r="AX46" s="895"/>
      <c r="AY46" s="895"/>
      <c r="AZ46" s="895"/>
      <c r="BA46" s="895"/>
      <c r="BB46" s="895"/>
      <c r="BC46" s="89"/>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c r="CS46" s="273"/>
      <c r="CT46" s="273"/>
      <c r="CW46" s="273"/>
      <c r="CX46" s="273"/>
    </row>
    <row r="47" spans="3:102" ht="16.5" customHeight="1">
      <c r="C47" s="91"/>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895"/>
      <c r="AL47" s="895"/>
      <c r="AM47" s="895"/>
      <c r="AN47" s="895"/>
      <c r="AO47" s="895"/>
      <c r="AP47" s="895"/>
      <c r="AQ47" s="895"/>
      <c r="AR47" s="895"/>
      <c r="AS47" s="895"/>
      <c r="AT47" s="895"/>
      <c r="AU47" s="895"/>
      <c r="AV47" s="895"/>
      <c r="AW47" s="895"/>
      <c r="AX47" s="895"/>
      <c r="AY47" s="895"/>
      <c r="AZ47" s="895"/>
      <c r="BA47" s="895"/>
      <c r="BB47" s="895"/>
      <c r="BC47" s="89"/>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3"/>
      <c r="CL47" s="273"/>
      <c r="CM47" s="273"/>
      <c r="CN47" s="273"/>
      <c r="CS47" s="273"/>
      <c r="CT47" s="273"/>
      <c r="CW47" s="273"/>
      <c r="CX47" s="273"/>
    </row>
    <row r="48" spans="3:102" ht="16.5" customHeight="1">
      <c r="C48" s="91"/>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895"/>
      <c r="AL48" s="895"/>
      <c r="AM48" s="895"/>
      <c r="AN48" s="895"/>
      <c r="AO48" s="895"/>
      <c r="AP48" s="895"/>
      <c r="AQ48" s="895"/>
      <c r="AR48" s="895"/>
      <c r="AS48" s="895"/>
      <c r="AT48" s="895"/>
      <c r="AU48" s="895"/>
      <c r="AV48" s="895"/>
      <c r="AW48" s="895"/>
      <c r="AX48" s="895"/>
      <c r="AY48" s="895"/>
      <c r="AZ48" s="895"/>
      <c r="BA48" s="895"/>
      <c r="BB48" s="895"/>
      <c r="BC48" s="89"/>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c r="CG48" s="273"/>
      <c r="CH48" s="273"/>
      <c r="CI48" s="273"/>
      <c r="CJ48" s="273"/>
      <c r="CK48" s="273"/>
      <c r="CL48" s="273"/>
      <c r="CM48" s="273"/>
      <c r="CN48" s="273"/>
      <c r="CS48" s="273"/>
      <c r="CT48" s="273"/>
      <c r="CW48" s="273"/>
      <c r="CX48" s="273"/>
    </row>
    <row r="49" spans="3:102" ht="16.5" customHeight="1">
      <c r="C49" s="91"/>
      <c r="D49" s="895"/>
      <c r="E49" s="895"/>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5"/>
      <c r="AY49" s="895"/>
      <c r="AZ49" s="895"/>
      <c r="BA49" s="895"/>
      <c r="BB49" s="895"/>
      <c r="BC49" s="89"/>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c r="CG49" s="273"/>
      <c r="CH49" s="273"/>
      <c r="CI49" s="273"/>
      <c r="CJ49" s="273"/>
      <c r="CK49" s="273"/>
      <c r="CL49" s="273"/>
      <c r="CM49" s="273"/>
      <c r="CN49" s="273"/>
      <c r="CS49" s="273"/>
      <c r="CT49" s="273"/>
      <c r="CW49" s="273"/>
      <c r="CX49" s="273"/>
    </row>
    <row r="50" spans="3:102" ht="16.5" customHeight="1">
      <c r="C50" s="91"/>
      <c r="D50" s="895"/>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5"/>
      <c r="AY50" s="895"/>
      <c r="AZ50" s="895"/>
      <c r="BA50" s="895"/>
      <c r="BB50" s="895"/>
      <c r="BC50" s="89"/>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c r="CS50" s="273"/>
      <c r="CT50" s="273"/>
      <c r="CW50" s="273"/>
      <c r="CX50" s="273"/>
    </row>
    <row r="51" spans="3:102" ht="16.5" customHeight="1">
      <c r="C51" s="91"/>
      <c r="D51" s="895"/>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895"/>
      <c r="AH51" s="895"/>
      <c r="AI51" s="895"/>
      <c r="AJ51" s="895"/>
      <c r="AK51" s="895"/>
      <c r="AL51" s="895"/>
      <c r="AM51" s="895"/>
      <c r="AN51" s="895"/>
      <c r="AO51" s="895"/>
      <c r="AP51" s="895"/>
      <c r="AQ51" s="895"/>
      <c r="AR51" s="895"/>
      <c r="AS51" s="895"/>
      <c r="AT51" s="895"/>
      <c r="AU51" s="895"/>
      <c r="AV51" s="895"/>
      <c r="AW51" s="895"/>
      <c r="AX51" s="895"/>
      <c r="AY51" s="895"/>
      <c r="AZ51" s="895"/>
      <c r="BA51" s="895"/>
      <c r="BB51" s="895"/>
      <c r="BC51" s="89"/>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3"/>
      <c r="CL51" s="273"/>
      <c r="CM51" s="273"/>
      <c r="CN51" s="273"/>
      <c r="CS51" s="273"/>
      <c r="CT51" s="273"/>
      <c r="CW51" s="273"/>
      <c r="CX51" s="273"/>
    </row>
    <row r="52" spans="3:102" ht="16.5" customHeight="1">
      <c r="C52" s="91"/>
      <c r="D52" s="895"/>
      <c r="E52" s="895"/>
      <c r="F52" s="895"/>
      <c r="G52" s="895"/>
      <c r="H52" s="895"/>
      <c r="I52" s="895"/>
      <c r="J52" s="895"/>
      <c r="K52" s="895"/>
      <c r="L52" s="895"/>
      <c r="M52" s="895"/>
      <c r="N52" s="895"/>
      <c r="O52" s="895"/>
      <c r="P52" s="895"/>
      <c r="Q52" s="895"/>
      <c r="R52" s="895"/>
      <c r="S52" s="895"/>
      <c r="T52" s="895"/>
      <c r="U52" s="895"/>
      <c r="V52" s="895"/>
      <c r="W52" s="895"/>
      <c r="X52" s="895"/>
      <c r="Y52" s="895"/>
      <c r="Z52" s="895"/>
      <c r="AA52" s="895"/>
      <c r="AB52" s="895"/>
      <c r="AC52" s="895"/>
      <c r="AD52" s="895"/>
      <c r="AE52" s="895"/>
      <c r="AF52" s="895"/>
      <c r="AG52" s="895"/>
      <c r="AH52" s="895"/>
      <c r="AI52" s="895"/>
      <c r="AJ52" s="895"/>
      <c r="AK52" s="895"/>
      <c r="AL52" s="895"/>
      <c r="AM52" s="895"/>
      <c r="AN52" s="895"/>
      <c r="AO52" s="895"/>
      <c r="AP52" s="895"/>
      <c r="AQ52" s="895"/>
      <c r="AR52" s="895"/>
      <c r="AS52" s="895"/>
      <c r="AT52" s="895"/>
      <c r="AU52" s="895"/>
      <c r="AV52" s="895"/>
      <c r="AW52" s="895"/>
      <c r="AX52" s="895"/>
      <c r="AY52" s="895"/>
      <c r="AZ52" s="895"/>
      <c r="BA52" s="895"/>
      <c r="BB52" s="895"/>
      <c r="BC52" s="89"/>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c r="CG52" s="273"/>
      <c r="CH52" s="273"/>
      <c r="CI52" s="273"/>
      <c r="CJ52" s="273"/>
      <c r="CK52" s="273"/>
      <c r="CL52" s="273"/>
      <c r="CM52" s="273"/>
      <c r="CN52" s="273"/>
      <c r="CS52" s="273"/>
      <c r="CT52" s="273"/>
      <c r="CW52" s="273"/>
      <c r="CX52" s="273"/>
    </row>
    <row r="53" spans="3:102" ht="16.5" customHeight="1">
      <c r="C53" s="91"/>
      <c r="D53" s="895"/>
      <c r="E53" s="895"/>
      <c r="F53" s="895"/>
      <c r="G53" s="895"/>
      <c r="H53" s="895"/>
      <c r="I53" s="895"/>
      <c r="J53" s="895"/>
      <c r="K53" s="895"/>
      <c r="L53" s="895"/>
      <c r="M53" s="895"/>
      <c r="N53" s="895"/>
      <c r="O53" s="895"/>
      <c r="P53" s="895"/>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895"/>
      <c r="AY53" s="895"/>
      <c r="AZ53" s="895"/>
      <c r="BA53" s="895"/>
      <c r="BB53" s="895"/>
      <c r="BC53" s="89"/>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c r="CS53" s="273"/>
      <c r="CT53" s="273"/>
      <c r="CW53" s="273"/>
      <c r="CX53" s="273"/>
    </row>
    <row r="54" spans="3:102" ht="16.5" customHeight="1">
      <c r="C54" s="91"/>
      <c r="D54" s="895"/>
      <c r="E54" s="895"/>
      <c r="F54" s="895"/>
      <c r="G54" s="895"/>
      <c r="H54" s="895"/>
      <c r="I54" s="895"/>
      <c r="J54" s="895"/>
      <c r="K54" s="895"/>
      <c r="L54" s="895"/>
      <c r="M54" s="895"/>
      <c r="N54" s="895"/>
      <c r="O54" s="895"/>
      <c r="P54" s="895"/>
      <c r="Q54" s="895"/>
      <c r="R54" s="895"/>
      <c r="S54" s="895"/>
      <c r="T54" s="895"/>
      <c r="U54" s="895"/>
      <c r="V54" s="895"/>
      <c r="W54" s="895"/>
      <c r="X54" s="895"/>
      <c r="Y54" s="895"/>
      <c r="Z54" s="895"/>
      <c r="AA54" s="895"/>
      <c r="AB54" s="895"/>
      <c r="AC54" s="895"/>
      <c r="AD54" s="895"/>
      <c r="AE54" s="895"/>
      <c r="AF54" s="895"/>
      <c r="AG54" s="895"/>
      <c r="AH54" s="895"/>
      <c r="AI54" s="895"/>
      <c r="AJ54" s="895"/>
      <c r="AK54" s="895"/>
      <c r="AL54" s="895"/>
      <c r="AM54" s="895"/>
      <c r="AN54" s="895"/>
      <c r="AO54" s="895"/>
      <c r="AP54" s="895"/>
      <c r="AQ54" s="895"/>
      <c r="AR54" s="895"/>
      <c r="AS54" s="895"/>
      <c r="AT54" s="895"/>
      <c r="AU54" s="895"/>
      <c r="AV54" s="895"/>
      <c r="AW54" s="895"/>
      <c r="AX54" s="895"/>
      <c r="AY54" s="895"/>
      <c r="AZ54" s="895"/>
      <c r="BA54" s="895"/>
      <c r="BB54" s="895"/>
      <c r="BC54" s="89"/>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c r="CG54" s="273"/>
      <c r="CH54" s="273"/>
      <c r="CI54" s="273"/>
      <c r="CJ54" s="273"/>
      <c r="CK54" s="273"/>
      <c r="CL54" s="273"/>
      <c r="CM54" s="273"/>
      <c r="CN54" s="273"/>
      <c r="CS54" s="273"/>
      <c r="CT54" s="273"/>
      <c r="CW54" s="273"/>
      <c r="CX54" s="273"/>
    </row>
    <row r="55" spans="3:102" ht="16.5" customHeight="1">
      <c r="C55" s="91"/>
      <c r="D55" s="895"/>
      <c r="E55" s="895"/>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895"/>
      <c r="AO55" s="895"/>
      <c r="AP55" s="895"/>
      <c r="AQ55" s="895"/>
      <c r="AR55" s="895"/>
      <c r="AS55" s="895"/>
      <c r="AT55" s="895"/>
      <c r="AU55" s="895"/>
      <c r="AV55" s="895"/>
      <c r="AW55" s="895"/>
      <c r="AX55" s="895"/>
      <c r="AY55" s="895"/>
      <c r="AZ55" s="895"/>
      <c r="BA55" s="895"/>
      <c r="BB55" s="895"/>
      <c r="BC55" s="89"/>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c r="CG55" s="273"/>
      <c r="CH55" s="273"/>
      <c r="CI55" s="273"/>
      <c r="CJ55" s="273"/>
      <c r="CK55" s="273"/>
      <c r="CL55" s="273"/>
      <c r="CM55" s="273"/>
      <c r="CN55" s="273"/>
      <c r="CS55" s="273"/>
      <c r="CT55" s="273"/>
      <c r="CW55" s="273"/>
      <c r="CX55" s="273"/>
    </row>
    <row r="56" spans="3:102" ht="16.5" customHeight="1">
      <c r="C56" s="91"/>
      <c r="D56" s="895"/>
      <c r="E56" s="895"/>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5"/>
      <c r="AY56" s="895"/>
      <c r="AZ56" s="895"/>
      <c r="BA56" s="895"/>
      <c r="BB56" s="895"/>
      <c r="BC56" s="89"/>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c r="CG56" s="273"/>
      <c r="CH56" s="273"/>
      <c r="CI56" s="273"/>
      <c r="CJ56" s="273"/>
      <c r="CK56" s="273"/>
      <c r="CL56" s="273"/>
      <c r="CM56" s="273"/>
      <c r="CN56" s="273"/>
      <c r="CS56" s="273"/>
      <c r="CT56" s="273"/>
      <c r="CW56" s="273"/>
      <c r="CX56" s="273"/>
    </row>
    <row r="57" spans="3:102" ht="16.5" customHeight="1">
      <c r="C57" s="91"/>
      <c r="D57" s="895"/>
      <c r="E57" s="895"/>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5"/>
      <c r="AY57" s="895"/>
      <c r="AZ57" s="895"/>
      <c r="BA57" s="895"/>
      <c r="BB57" s="895"/>
      <c r="BC57" s="89"/>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c r="CG57" s="273"/>
      <c r="CH57" s="273"/>
      <c r="CI57" s="273"/>
      <c r="CJ57" s="273"/>
      <c r="CK57" s="273"/>
      <c r="CL57" s="273"/>
      <c r="CM57" s="273"/>
      <c r="CN57" s="273"/>
      <c r="CS57" s="273"/>
      <c r="CT57" s="273"/>
      <c r="CW57" s="273"/>
      <c r="CX57" s="273"/>
    </row>
    <row r="58" spans="3:102" ht="16.5" customHeight="1">
      <c r="C58" s="92"/>
      <c r="D58" s="90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c r="AC58" s="909"/>
      <c r="AD58" s="909"/>
      <c r="AE58" s="909"/>
      <c r="AF58" s="909"/>
      <c r="AG58" s="909"/>
      <c r="AH58" s="909"/>
      <c r="AI58" s="909"/>
      <c r="AJ58" s="909"/>
      <c r="AK58" s="909"/>
      <c r="AL58" s="909"/>
      <c r="AM58" s="909"/>
      <c r="AN58" s="909"/>
      <c r="AO58" s="909"/>
      <c r="AP58" s="909"/>
      <c r="AQ58" s="909"/>
      <c r="AR58" s="909"/>
      <c r="AS58" s="909"/>
      <c r="AT58" s="909"/>
      <c r="AU58" s="909"/>
      <c r="AV58" s="909"/>
      <c r="AW58" s="909"/>
      <c r="AX58" s="909"/>
      <c r="AY58" s="909"/>
      <c r="AZ58" s="909"/>
      <c r="BA58" s="909"/>
      <c r="BB58" s="909"/>
      <c r="BC58" s="89"/>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c r="CG58" s="273"/>
      <c r="CH58" s="273"/>
      <c r="CI58" s="273"/>
      <c r="CJ58" s="273"/>
      <c r="CK58" s="273"/>
      <c r="CL58" s="273"/>
      <c r="CM58" s="273"/>
      <c r="CN58" s="273"/>
      <c r="CS58" s="273"/>
      <c r="CT58" s="273"/>
      <c r="CW58" s="273"/>
      <c r="CX58" s="273"/>
    </row>
    <row r="59" spans="3:102" ht="12.75">
      <c r="C59" s="16"/>
      <c r="D59" s="911"/>
      <c r="E59" s="911"/>
      <c r="F59" s="911"/>
      <c r="G59" s="911"/>
      <c r="H59" s="911"/>
      <c r="I59" s="911"/>
      <c r="J59" s="911"/>
      <c r="K59" s="911"/>
      <c r="L59" s="911"/>
      <c r="M59" s="911"/>
      <c r="N59" s="911"/>
      <c r="O59" s="911"/>
      <c r="P59" s="911"/>
      <c r="Q59" s="911"/>
      <c r="R59" s="911"/>
      <c r="S59" s="911"/>
      <c r="T59" s="911"/>
      <c r="U59" s="911"/>
      <c r="V59" s="911"/>
      <c r="W59" s="911"/>
      <c r="X59" s="911"/>
      <c r="Y59" s="911"/>
      <c r="Z59" s="911"/>
      <c r="AA59" s="911"/>
      <c r="AB59" s="911"/>
      <c r="AC59" s="911"/>
      <c r="AD59" s="911"/>
      <c r="AE59" s="911"/>
      <c r="AF59" s="911"/>
      <c r="AG59" s="911"/>
      <c r="AH59" s="911"/>
      <c r="AI59" s="911"/>
      <c r="AJ59" s="911"/>
      <c r="AK59" s="911"/>
      <c r="AL59" s="911"/>
      <c r="AM59" s="911"/>
      <c r="AN59" s="911"/>
      <c r="AO59" s="911"/>
      <c r="AP59" s="911"/>
      <c r="AQ59" s="911"/>
      <c r="AR59" s="911"/>
      <c r="AS59" s="911"/>
      <c r="AT59" s="911"/>
      <c r="AU59" s="911"/>
      <c r="AV59" s="911"/>
      <c r="AW59" s="911"/>
      <c r="AX59" s="911"/>
      <c r="AY59" s="911"/>
      <c r="AZ59" s="911"/>
      <c r="BA59" s="911"/>
      <c r="BB59" s="911"/>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S59" s="273"/>
      <c r="CT59" s="273"/>
      <c r="CW59" s="273"/>
      <c r="CX59" s="273"/>
    </row>
    <row r="60" spans="3:4" ht="12.75">
      <c r="C60" s="16"/>
      <c r="D60" s="16"/>
    </row>
  </sheetData>
  <sheetProtection sheet="1" objects="1" scenarios="1" formatCells="0" formatColumns="0" formatRows="0" insertColumns="0"/>
  <mergeCells count="35">
    <mergeCell ref="H31:M32"/>
    <mergeCell ref="D48:BB48"/>
    <mergeCell ref="D24:BA24"/>
    <mergeCell ref="D50:BB50"/>
    <mergeCell ref="D38:BB38"/>
    <mergeCell ref="D49:BB49"/>
    <mergeCell ref="D41:BB41"/>
    <mergeCell ref="D42:BB42"/>
    <mergeCell ref="D39:BB39"/>
    <mergeCell ref="D44:BB44"/>
    <mergeCell ref="CK36:CM36"/>
    <mergeCell ref="D57:BB57"/>
    <mergeCell ref="D51:BB51"/>
    <mergeCell ref="D52:BB52"/>
    <mergeCell ref="D45:BB45"/>
    <mergeCell ref="D46:BB46"/>
    <mergeCell ref="D47:BB47"/>
    <mergeCell ref="D43:BB43"/>
    <mergeCell ref="D40:BB40"/>
    <mergeCell ref="D58:BB58"/>
    <mergeCell ref="D59:BB59"/>
    <mergeCell ref="D53:BB53"/>
    <mergeCell ref="D54:BB54"/>
    <mergeCell ref="D55:BB55"/>
    <mergeCell ref="D56:BB56"/>
    <mergeCell ref="C1:E1"/>
    <mergeCell ref="D37:BB37"/>
    <mergeCell ref="D36:BB36"/>
    <mergeCell ref="C6:AQ6"/>
    <mergeCell ref="D21:AQ21"/>
    <mergeCell ref="D22:BB22"/>
    <mergeCell ref="D23:BB23"/>
    <mergeCell ref="H26:M26"/>
    <mergeCell ref="Q28:W28"/>
    <mergeCell ref="Q30:W30"/>
  </mergeCells>
  <conditionalFormatting sqref="F13">
    <cfRule type="cellIs" priority="78" dxfId="1" operator="lessThan" stopIfTrue="1">
      <formula>F14+F15+F17+F18-(0.01*(F14+F15+F17+F18))</formula>
    </cfRule>
  </conditionalFormatting>
  <conditionalFormatting sqref="F19">
    <cfRule type="cellIs" priority="79" dxfId="1" operator="lessThan" stopIfTrue="1">
      <formula>F9+F10+F11-F12-F13-(0.01*(F9+F10+F11-F12-F13))</formula>
    </cfRule>
  </conditionalFormatting>
  <conditionalFormatting sqref="F15">
    <cfRule type="cellIs" priority="77" dxfId="0" operator="lessThan" stopIfTrue="1">
      <formula>F16</formula>
    </cfRule>
  </conditionalFormatting>
  <conditionalFormatting sqref="H13">
    <cfRule type="cellIs" priority="75" dxfId="1" operator="lessThan" stopIfTrue="1">
      <formula>H14+H15+H17+H18-(0.01*(H14+H15+H17+H18))</formula>
    </cfRule>
  </conditionalFormatting>
  <conditionalFormatting sqref="H19">
    <cfRule type="cellIs" priority="76" dxfId="1" operator="lessThan" stopIfTrue="1">
      <formula>H9+H10+H11-H12-H13-(0.01*(H9+H10+H11-H12-H13))</formula>
    </cfRule>
  </conditionalFormatting>
  <conditionalFormatting sqref="J13">
    <cfRule type="cellIs" priority="73" dxfId="1" operator="lessThan" stopIfTrue="1">
      <formula>J14+J15+J17+J18-(0.01*(J14+J15+J17+J18))</formula>
    </cfRule>
  </conditionalFormatting>
  <conditionalFormatting sqref="J19">
    <cfRule type="cellIs" priority="74" dxfId="1" operator="lessThan" stopIfTrue="1">
      <formula>J9+J10+J11-J12-J13-(0.01*(J9+J10+J11-J12-J13))</formula>
    </cfRule>
  </conditionalFormatting>
  <conditionalFormatting sqref="L13">
    <cfRule type="cellIs" priority="71" dxfId="1" operator="lessThan" stopIfTrue="1">
      <formula>L14+L15+L17+L18-(0.01*(L14+L15+L17+L18))</formula>
    </cfRule>
  </conditionalFormatting>
  <conditionalFormatting sqref="L19">
    <cfRule type="cellIs" priority="72" dxfId="1" operator="lessThan" stopIfTrue="1">
      <formula>L9+L10+L11-L12-L13-(0.01*(L9+L10+L11-L12-L13))</formula>
    </cfRule>
  </conditionalFormatting>
  <conditionalFormatting sqref="N13">
    <cfRule type="cellIs" priority="69" dxfId="1" operator="lessThan" stopIfTrue="1">
      <formula>N14+N15+N17+N18-(0.01*(N14+N15+N17+N18))</formula>
    </cfRule>
  </conditionalFormatting>
  <conditionalFormatting sqref="N19">
    <cfRule type="cellIs" priority="70" dxfId="1" operator="lessThan" stopIfTrue="1">
      <formula>N9+N10+N11-N12-N13-(0.01*(N9+N10+N11-N12-N13))</formula>
    </cfRule>
  </conditionalFormatting>
  <conditionalFormatting sqref="P13">
    <cfRule type="cellIs" priority="67" dxfId="1" operator="lessThan" stopIfTrue="1">
      <formula>P14+P15+P17+P18-(0.01*(P14+P15+P17+P18))</formula>
    </cfRule>
  </conditionalFormatting>
  <conditionalFormatting sqref="P19">
    <cfRule type="cellIs" priority="68" dxfId="1" operator="lessThan" stopIfTrue="1">
      <formula>P9+P10+P11-P12-P13-(0.01*(P9+P10+P11-P12-P13))</formula>
    </cfRule>
  </conditionalFormatting>
  <conditionalFormatting sqref="R13">
    <cfRule type="cellIs" priority="65" dxfId="1" operator="lessThan" stopIfTrue="1">
      <formula>R14+R15+R17+R18-(0.01*(R14+R15+R17+R18))</formula>
    </cfRule>
  </conditionalFormatting>
  <conditionalFormatting sqref="R19">
    <cfRule type="cellIs" priority="66" dxfId="1" operator="lessThan" stopIfTrue="1">
      <formula>R9+R10+R11-R12-R13-(0.01*(R9+R10+R11-R12-R13))</formula>
    </cfRule>
  </conditionalFormatting>
  <conditionalFormatting sqref="T13">
    <cfRule type="cellIs" priority="63" dxfId="1" operator="lessThan" stopIfTrue="1">
      <formula>T14+T15+T17+T18-(0.01*(T14+T15+T17+T18))</formula>
    </cfRule>
  </conditionalFormatting>
  <conditionalFormatting sqref="T19">
    <cfRule type="cellIs" priority="64" dxfId="1" operator="lessThan" stopIfTrue="1">
      <formula>T9+T10+T11-T12-T13-(0.01*(T9+T10+T11-T12-T13))</formula>
    </cfRule>
  </conditionalFormatting>
  <conditionalFormatting sqref="V13">
    <cfRule type="cellIs" priority="61" dxfId="1" operator="lessThan" stopIfTrue="1">
      <formula>V14+V15+V17+V18-(0.01*(V14+V15+V17+V18))</formula>
    </cfRule>
  </conditionalFormatting>
  <conditionalFormatting sqref="V19">
    <cfRule type="cellIs" priority="62" dxfId="1" operator="lessThan" stopIfTrue="1">
      <formula>V9+V10+V11-V12-V13-(0.01*(V9+V10+V11-V12-V13))</formula>
    </cfRule>
  </conditionalFormatting>
  <conditionalFormatting sqref="X13">
    <cfRule type="cellIs" priority="59" dxfId="1" operator="lessThan" stopIfTrue="1">
      <formula>X14+X15+X17+X18-(0.01*(X14+X15+X17+X18))</formula>
    </cfRule>
  </conditionalFormatting>
  <conditionalFormatting sqref="X19">
    <cfRule type="cellIs" priority="60" dxfId="1" operator="lessThan" stopIfTrue="1">
      <formula>X9+X10+X11-X12-X13-(0.01*(X9+X10+X11-X12-X13))</formula>
    </cfRule>
  </conditionalFormatting>
  <conditionalFormatting sqref="Z13">
    <cfRule type="cellIs" priority="57" dxfId="1" operator="lessThan" stopIfTrue="1">
      <formula>Z14+Z15+Z17+Z18-(0.01*(Z14+Z15+Z17+Z18))</formula>
    </cfRule>
  </conditionalFormatting>
  <conditionalFormatting sqref="Z19">
    <cfRule type="cellIs" priority="58" dxfId="1" operator="lessThan" stopIfTrue="1">
      <formula>Z9+Z10+Z11-Z12-Z13-(0.01*(Z9+Z10+Z11-Z12-Z13))</formula>
    </cfRule>
  </conditionalFormatting>
  <conditionalFormatting sqref="AB13">
    <cfRule type="cellIs" priority="55" dxfId="1" operator="lessThan" stopIfTrue="1">
      <formula>AB14+AB15+AB17+AB18-(0.01*(AB14+AB15+AB17+AB18))</formula>
    </cfRule>
  </conditionalFormatting>
  <conditionalFormatting sqref="AB19">
    <cfRule type="cellIs" priority="56" dxfId="1" operator="lessThan" stopIfTrue="1">
      <formula>AB9+AB10+AB11-AB12-AB13-(0.01*(AB9+AB10+AB11-AB12-AB13))</formula>
    </cfRule>
  </conditionalFormatting>
  <conditionalFormatting sqref="AD13">
    <cfRule type="cellIs" priority="53" dxfId="1" operator="lessThan" stopIfTrue="1">
      <formula>AD14+AD15+AD17+AD18-(0.01*(AD14+AD15+AD17+AD18))</formula>
    </cfRule>
  </conditionalFormatting>
  <conditionalFormatting sqref="AD19">
    <cfRule type="cellIs" priority="54" dxfId="1" operator="lessThan" stopIfTrue="1">
      <formula>AD9+AD10+AD11-AD12-AD13-(0.01*(AD9+AD10+AD11-AD12-AD13))</formula>
    </cfRule>
  </conditionalFormatting>
  <conditionalFormatting sqref="AF13">
    <cfRule type="cellIs" priority="51" dxfId="1" operator="lessThan" stopIfTrue="1">
      <formula>AF14+AF15+AF17+AF18-(0.01*(AF14+AF15+AF17+AF18))</formula>
    </cfRule>
  </conditionalFormatting>
  <conditionalFormatting sqref="AF19">
    <cfRule type="cellIs" priority="52" dxfId="1" operator="lessThan" stopIfTrue="1">
      <formula>AF9+AF10+AF11-AF12-AF13-(0.01*(AF9+AF10+AF11-AF12-AF13))</formula>
    </cfRule>
  </conditionalFormatting>
  <conditionalFormatting sqref="AH13">
    <cfRule type="cellIs" priority="49" dxfId="1" operator="lessThan" stopIfTrue="1">
      <formula>AH14+AH15+AH17+AH18-(0.01*(AH14+AH15+AH17+AH18))</formula>
    </cfRule>
  </conditionalFormatting>
  <conditionalFormatting sqref="AH19">
    <cfRule type="cellIs" priority="50" dxfId="1" operator="lessThan" stopIfTrue="1">
      <formula>AH9+AH10+AH11-AH12-AH13-(0.01*(AH9+AH10+AH11-AH12-AH13))</formula>
    </cfRule>
  </conditionalFormatting>
  <conditionalFormatting sqref="AJ13">
    <cfRule type="cellIs" priority="47" dxfId="1" operator="lessThan" stopIfTrue="1">
      <formula>AJ14+AJ15+AJ17+AJ18-(0.01*(AJ14+AJ15+AJ17+AJ18))</formula>
    </cfRule>
  </conditionalFormatting>
  <conditionalFormatting sqref="AJ19">
    <cfRule type="cellIs" priority="48" dxfId="1" operator="lessThan" stopIfTrue="1">
      <formula>AJ9+AJ10+AJ11-AJ12-AJ13-(0.01*(AJ9+AJ10+AJ11-AJ12-AJ13))</formula>
    </cfRule>
  </conditionalFormatting>
  <conditionalFormatting sqref="AL13">
    <cfRule type="cellIs" priority="45" dxfId="1" operator="lessThan" stopIfTrue="1">
      <formula>AL14+AL15+AL17+AL18-(0.01*(AL14+AL15+AL17+AL18))</formula>
    </cfRule>
  </conditionalFormatting>
  <conditionalFormatting sqref="AL19">
    <cfRule type="cellIs" priority="46" dxfId="1" operator="lessThan" stopIfTrue="1">
      <formula>AL9+AL10+AL11-AL12-AL13-(0.01*(AL9+AL10+AL11-AL12-AL13))</formula>
    </cfRule>
  </conditionalFormatting>
  <conditionalFormatting sqref="AN13">
    <cfRule type="cellIs" priority="43" dxfId="1" operator="lessThan" stopIfTrue="1">
      <formula>AN14+AN15+AN17+AN18-(0.01*(AN14+AN15+AN17+AN18))</formula>
    </cfRule>
  </conditionalFormatting>
  <conditionalFormatting sqref="AN19">
    <cfRule type="cellIs" priority="44" dxfId="1" operator="lessThan" stopIfTrue="1">
      <formula>AN9+AN10+AN11-AN12-AN13-(0.01*(AN9+AN10+AN11-AN12-AN13))</formula>
    </cfRule>
  </conditionalFormatting>
  <conditionalFormatting sqref="AP13">
    <cfRule type="cellIs" priority="41" dxfId="1" operator="lessThan" stopIfTrue="1">
      <formula>AP14+AP15+AP17+AP18-(0.01*(AP14+AP15+AP17+AP18))</formula>
    </cfRule>
  </conditionalFormatting>
  <conditionalFormatting sqref="AP19">
    <cfRule type="cellIs" priority="42" dxfId="1" operator="lessThan" stopIfTrue="1">
      <formula>AP9+AP10+AP11-AP12-AP13-(0.01*(AP9+AP10+AP11-AP12-AP13))</formula>
    </cfRule>
  </conditionalFormatting>
  <conditionalFormatting sqref="AR13">
    <cfRule type="cellIs" priority="39" dxfId="1" operator="lessThan" stopIfTrue="1">
      <formula>AR14+AR15+AR17+AR18-(0.01*(AR14+AR15+AR17+AR18))</formula>
    </cfRule>
  </conditionalFormatting>
  <conditionalFormatting sqref="AR19">
    <cfRule type="cellIs" priority="40" dxfId="1" operator="lessThan" stopIfTrue="1">
      <formula>AR9+AR10+AR11-AR12-AR13-(0.01*(AR9+AR10+AR11-AR12-AR13))</formula>
    </cfRule>
  </conditionalFormatting>
  <conditionalFormatting sqref="AT13">
    <cfRule type="cellIs" priority="37" dxfId="1" operator="lessThan" stopIfTrue="1">
      <formula>AT14+AT15+AT17+AT18-(0.01*(AT14+AT15+AT17+AT18))</formula>
    </cfRule>
  </conditionalFormatting>
  <conditionalFormatting sqref="AT19">
    <cfRule type="cellIs" priority="38" dxfId="1" operator="lessThan" stopIfTrue="1">
      <formula>AT9+AT10+AT11-AT12-AT13-(0.01*(AT9+AT10+AT11-AT12-AT13))</formula>
    </cfRule>
  </conditionalFormatting>
  <conditionalFormatting sqref="AZ13">
    <cfRule type="cellIs" priority="35" dxfId="1" operator="lessThan" stopIfTrue="1">
      <formula>AZ14+AZ15+AZ17+AZ18-(0.01*(AZ14+AZ15+AZ17+AZ18))</formula>
    </cfRule>
  </conditionalFormatting>
  <conditionalFormatting sqref="AZ19">
    <cfRule type="cellIs" priority="36" dxfId="1" operator="lessThan" stopIfTrue="1">
      <formula>AZ9+AZ10+AZ11-AZ12-AZ13-(0.01*(AZ9+AZ10+AZ11-AZ12-AZ13))</formula>
    </cfRule>
  </conditionalFormatting>
  <conditionalFormatting sqref="H15">
    <cfRule type="cellIs" priority="34" dxfId="0" operator="lessThan" stopIfTrue="1">
      <formula>H16</formula>
    </cfRule>
  </conditionalFormatting>
  <conditionalFormatting sqref="J15">
    <cfRule type="cellIs" priority="33" dxfId="0" operator="lessThan" stopIfTrue="1">
      <formula>J16</formula>
    </cfRule>
  </conditionalFormatting>
  <conditionalFormatting sqref="N15">
    <cfRule type="cellIs" priority="32" dxfId="0" operator="lessThan" stopIfTrue="1">
      <formula>N16</formula>
    </cfRule>
  </conditionalFormatting>
  <conditionalFormatting sqref="P15">
    <cfRule type="cellIs" priority="31" dxfId="0" operator="lessThan" stopIfTrue="1">
      <formula>P16</formula>
    </cfRule>
  </conditionalFormatting>
  <conditionalFormatting sqref="R15">
    <cfRule type="cellIs" priority="30" dxfId="0" operator="lessThan" stopIfTrue="1">
      <formula>R16</formula>
    </cfRule>
  </conditionalFormatting>
  <conditionalFormatting sqref="T15">
    <cfRule type="cellIs" priority="29" dxfId="0" operator="lessThan" stopIfTrue="1">
      <formula>T16</formula>
    </cfRule>
  </conditionalFormatting>
  <conditionalFormatting sqref="V15">
    <cfRule type="cellIs" priority="28" dxfId="0" operator="lessThan" stopIfTrue="1">
      <formula>V16</formula>
    </cfRule>
  </conditionalFormatting>
  <conditionalFormatting sqref="X15">
    <cfRule type="cellIs" priority="27" dxfId="0" operator="lessThan" stopIfTrue="1">
      <formula>X16</formula>
    </cfRule>
  </conditionalFormatting>
  <conditionalFormatting sqref="AB15">
    <cfRule type="cellIs" priority="26" dxfId="0" operator="lessThan" stopIfTrue="1">
      <formula>AB16</formula>
    </cfRule>
  </conditionalFormatting>
  <conditionalFormatting sqref="AD15">
    <cfRule type="cellIs" priority="25" dxfId="0" operator="lessThan" stopIfTrue="1">
      <formula>AD16</formula>
    </cfRule>
  </conditionalFormatting>
  <conditionalFormatting sqref="AF15">
    <cfRule type="cellIs" priority="24" dxfId="0" operator="lessThan" stopIfTrue="1">
      <formula>AF16</formula>
    </cfRule>
  </conditionalFormatting>
  <conditionalFormatting sqref="AH15">
    <cfRule type="cellIs" priority="23" dxfId="0" operator="lessThan" stopIfTrue="1">
      <formula>AH16</formula>
    </cfRule>
  </conditionalFormatting>
  <conditionalFormatting sqref="AJ15">
    <cfRule type="cellIs" priority="22" dxfId="0" operator="lessThan" stopIfTrue="1">
      <formula>AJ16</formula>
    </cfRule>
  </conditionalFormatting>
  <conditionalFormatting sqref="AL15">
    <cfRule type="cellIs" priority="21" dxfId="0" operator="lessThan" stopIfTrue="1">
      <formula>AL16</formula>
    </cfRule>
  </conditionalFormatting>
  <conditionalFormatting sqref="AN15">
    <cfRule type="cellIs" priority="20" dxfId="0" operator="lessThan" stopIfTrue="1">
      <formula>AN16</formula>
    </cfRule>
  </conditionalFormatting>
  <conditionalFormatting sqref="AP15">
    <cfRule type="cellIs" priority="19" dxfId="0" operator="lessThan" stopIfTrue="1">
      <formula>AP16</formula>
    </cfRule>
  </conditionalFormatting>
  <conditionalFormatting sqref="AR15">
    <cfRule type="cellIs" priority="18" dxfId="0" operator="lessThan" stopIfTrue="1">
      <formula>AR16</formula>
    </cfRule>
  </conditionalFormatting>
  <conditionalFormatting sqref="AT15">
    <cfRule type="cellIs" priority="17" dxfId="0" operator="lessThan" stopIfTrue="1">
      <formula>AT16</formula>
    </cfRule>
  </conditionalFormatting>
  <conditionalFormatting sqref="AZ15">
    <cfRule type="cellIs" priority="16" dxfId="0" operator="lessThan" stopIfTrue="1">
      <formula>AZ16</formula>
    </cfRule>
  </conditionalFormatting>
  <conditionalFormatting sqref="Z15 L15">
    <cfRule type="cellIs" priority="15" dxfId="0" operator="lessThan" stopIfTrue="1">
      <formula>L16</formula>
    </cfRule>
  </conditionalFormatting>
  <conditionalFormatting sqref="BG13 BI13 BG16 BI16 BG19:BJ19">
    <cfRule type="cellIs" priority="13" dxfId="1" operator="equal" stopIfTrue="1">
      <formula>"&lt;&gt;"</formula>
    </cfRule>
  </conditionalFormatting>
  <conditionalFormatting sqref="BG12 BI12">
    <cfRule type="cellIs" priority="14" dxfId="1" operator="lessThan" stopIfTrue="1">
      <formula>0</formula>
    </cfRule>
  </conditionalFormatting>
  <conditionalFormatting sqref="AV13">
    <cfRule type="cellIs" priority="11" dxfId="1" operator="lessThan" stopIfTrue="1">
      <formula>AV14+AV15+AV17+AV18-(0.01*(AV14+AV15+AV17+AV18))</formula>
    </cfRule>
  </conditionalFormatting>
  <conditionalFormatting sqref="AV19">
    <cfRule type="cellIs" priority="12" dxfId="1" operator="lessThan" stopIfTrue="1">
      <formula>AV9+AV10+AV11-AV12-AV13-(0.01*(AV9+AV10+AV11-AV12-AV13))</formula>
    </cfRule>
  </conditionalFormatting>
  <conditionalFormatting sqref="AX13">
    <cfRule type="cellIs" priority="9" dxfId="1" operator="lessThan" stopIfTrue="1">
      <formula>AX14+AX15+AX17+AX18-(0.01*(AX14+AX15+AX17+AX18))</formula>
    </cfRule>
  </conditionalFormatting>
  <conditionalFormatting sqref="AX19">
    <cfRule type="cellIs" priority="10" dxfId="1" operator="lessThan" stopIfTrue="1">
      <formula>AX9+AX10+AX11-AX12-AX13-(0.01*(AX9+AX10+AX11-AX12-AX13))</formula>
    </cfRule>
  </conditionalFormatting>
  <conditionalFormatting sqref="AV15">
    <cfRule type="cellIs" priority="8" dxfId="0" operator="lessThan" stopIfTrue="1">
      <formula>AV16</formula>
    </cfRule>
  </conditionalFormatting>
  <conditionalFormatting sqref="AX15">
    <cfRule type="cellIs" priority="7" dxfId="0" operator="lessThan" stopIfTrue="1">
      <formula>AX16</formula>
    </cfRule>
  </conditionalFormatting>
  <conditionalFormatting sqref="BK11:DA11 BK13:DA13 BK16:DA16 BK19:DA19">
    <cfRule type="cellIs" priority="1" dxfId="1" operator="equal" stopIfTrue="1">
      <formula>"&lt;&gt;"</formula>
    </cfRule>
  </conditionalFormatting>
  <conditionalFormatting sqref="BK12:DA12">
    <cfRule type="cellIs" priority="2" dxfId="1" operator="lessThan" stopIfTrue="1">
      <formula>0</formula>
    </cfRule>
  </conditionalFormatting>
  <printOptions/>
  <pageMargins left="0.908333333333333" right="0.7" top="0.75" bottom="0.75" header="0.3" footer="0.3"/>
  <pageSetup fitToHeight="0" fitToWidth="1" horizontalDpi="600" verticalDpi="600" orientation="landscape" paperSize="9" scale="51" r:id="rId4"/>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53" man="1"/>
  </rowBreaks>
  <colBreaks count="2" manualBreakCount="2">
    <brk id="54" max="65535" man="1"/>
    <brk id="56"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U77"/>
  <sheetViews>
    <sheetView showGridLines="0" zoomScale="85" zoomScaleNormal="85" zoomScalePageLayoutView="55" workbookViewId="0" topLeftCell="C1">
      <selection activeCell="F9" sqref="F9"/>
    </sheetView>
  </sheetViews>
  <sheetFormatPr defaultColWidth="9.140625" defaultRowHeight="12.75"/>
  <cols>
    <col min="1" max="1" width="6.7109375" style="364" hidden="1" customWidth="1"/>
    <col min="2" max="2" width="6.57421875" style="364" hidden="1" customWidth="1"/>
    <col min="3" max="3" width="9.421875" style="0" customWidth="1"/>
    <col min="4" max="4" width="35.57421875" style="0" customWidth="1"/>
    <col min="5" max="5" width="6.140625" style="0" customWidth="1"/>
    <col min="6" max="6" width="7.5742187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144" customWidth="1"/>
    <col min="22" max="22" width="6.8515625" style="133" customWidth="1"/>
    <col min="23" max="23" width="1.7109375" style="144" customWidth="1"/>
    <col min="24" max="24" width="6.8515625" style="133" customWidth="1"/>
    <col min="25" max="25" width="1.7109375" style="144" customWidth="1"/>
    <col min="26" max="26" width="6.8515625" style="133" customWidth="1"/>
    <col min="27" max="27" width="1.7109375" style="562" customWidth="1"/>
    <col min="28" max="28" width="6.8515625" style="133" customWidth="1"/>
    <col min="29" max="29" width="1.7109375" style="562" customWidth="1"/>
    <col min="30" max="30" width="6.8515625" style="133" customWidth="1"/>
    <col min="31" max="31" width="1.7109375" style="562" customWidth="1"/>
    <col min="32" max="32" width="6.8515625" style="133" customWidth="1"/>
    <col min="33" max="33" width="1.7109375" style="562" customWidth="1"/>
    <col min="34" max="34" width="6.8515625" style="133" customWidth="1"/>
    <col min="35" max="35" width="1.7109375" style="562" customWidth="1"/>
    <col min="36" max="36" width="6.8515625" style="144" customWidth="1"/>
    <col min="37" max="37" width="1.7109375" style="562" customWidth="1"/>
    <col min="38" max="38" width="6.8515625" style="144" customWidth="1"/>
    <col min="39" max="39" width="1.7109375" style="562" customWidth="1"/>
    <col min="40" max="40" width="6.8515625" style="133" customWidth="1"/>
    <col min="41" max="41" width="1.7109375" style="562" customWidth="1"/>
    <col min="42" max="42" width="6.8515625" style="133" customWidth="1"/>
    <col min="43" max="43" width="1.7109375" style="562" customWidth="1"/>
    <col min="44" max="44" width="6.8515625" style="144" customWidth="1"/>
    <col min="45" max="45" width="1.7109375" style="562" customWidth="1"/>
    <col min="46" max="46" width="6.8515625" style="144" customWidth="1"/>
    <col min="47" max="47" width="1.7109375" style="562" customWidth="1"/>
    <col min="48" max="48" width="6.8515625" style="144" customWidth="1"/>
    <col min="49" max="49" width="1.7109375" style="562" customWidth="1"/>
    <col min="50" max="50" width="6.8515625" style="144" customWidth="1"/>
    <col min="51" max="51" width="1.7109375" style="562" customWidth="1"/>
    <col min="52" max="52" width="6.8515625" style="133" customWidth="1"/>
    <col min="53" max="53" width="1.7109375" style="562" customWidth="1"/>
    <col min="54" max="54" width="1.28515625" style="144" customWidth="1"/>
    <col min="55" max="55" width="3.28125" style="143" customWidth="1"/>
    <col min="56" max="56" width="6.140625" style="273" customWidth="1"/>
    <col min="57" max="57" width="32.421875" style="273" customWidth="1"/>
    <col min="58" max="58" width="6.140625" style="273" customWidth="1"/>
    <col min="59" max="59" width="5.8515625" style="273" customWidth="1"/>
    <col min="60" max="60" width="1.8515625" style="273" customWidth="1"/>
    <col min="61" max="61" width="5.8515625" style="317" customWidth="1"/>
    <col min="62" max="62" width="1.8515625" style="317" customWidth="1"/>
    <col min="63" max="63" width="5.8515625" style="317" customWidth="1"/>
    <col min="64" max="64" width="1.8515625" style="317" customWidth="1"/>
    <col min="65" max="65" width="5.8515625" style="317" customWidth="1"/>
    <col min="66" max="66" width="1.8515625" style="317" customWidth="1"/>
    <col min="67" max="67" width="5.8515625" style="317" customWidth="1"/>
    <col min="68" max="68" width="1.8515625" style="317" customWidth="1"/>
    <col min="69" max="69" width="5.8515625" style="317" customWidth="1"/>
    <col min="70" max="70" width="1.8515625" style="317" customWidth="1"/>
    <col min="71" max="71" width="5.8515625" style="317" customWidth="1"/>
    <col min="72" max="72" width="1.8515625" style="317" customWidth="1"/>
    <col min="73" max="73" width="5.8515625" style="317" customWidth="1"/>
    <col min="74" max="74" width="1.8515625" style="317" customWidth="1"/>
    <col min="75" max="75" width="5.8515625" style="317" customWidth="1"/>
    <col min="76" max="76" width="1.8515625" style="317" customWidth="1"/>
    <col min="77" max="77" width="5.8515625" style="317" customWidth="1"/>
    <col min="78" max="78" width="1.8515625" style="273" customWidth="1"/>
    <col min="79" max="79" width="5.8515625" style="317" customWidth="1"/>
    <col min="80" max="80" width="1.8515625" style="317" customWidth="1"/>
    <col min="81" max="81" width="5.8515625" style="273" customWidth="1"/>
    <col min="82" max="82" width="1.8515625" style="317" customWidth="1"/>
    <col min="83" max="83" width="5.8515625" style="317" customWidth="1"/>
    <col min="84" max="84" width="1.8515625" style="273" customWidth="1"/>
    <col min="85" max="85" width="5.8515625" style="317" customWidth="1"/>
    <col min="86" max="86" width="1.8515625" style="317" customWidth="1"/>
    <col min="87" max="87" width="5.8515625" style="273" customWidth="1"/>
    <col min="88" max="88" width="1.8515625" style="317" customWidth="1"/>
    <col min="89" max="89" width="5.8515625" style="317" customWidth="1"/>
    <col min="90" max="90" width="1.8515625" style="317" customWidth="1"/>
    <col min="91" max="91" width="5.8515625" style="317" customWidth="1"/>
    <col min="92" max="92" width="1.8515625" style="317" customWidth="1"/>
    <col min="93" max="93" width="5.8515625" style="317" customWidth="1"/>
    <col min="94" max="94" width="1.8515625" style="317" customWidth="1"/>
    <col min="95" max="95" width="5.8515625" style="317" customWidth="1"/>
    <col min="96" max="96" width="1.8515625" style="273" customWidth="1"/>
    <col min="97" max="97" width="5.8515625" style="317" customWidth="1"/>
    <col min="98" max="98" width="1.8515625" style="317" customWidth="1"/>
    <col min="99" max="99" width="5.8515625" style="273" customWidth="1"/>
    <col min="100" max="100" width="1.8515625" style="317" customWidth="1"/>
    <col min="101" max="101" width="5.8515625" style="317" customWidth="1"/>
    <col min="102" max="102" width="1.8515625" style="317" customWidth="1"/>
    <col min="103" max="103" width="5.8515625" style="273" customWidth="1"/>
    <col min="104" max="104" width="1.8515625" style="317" customWidth="1"/>
    <col min="105" max="105" width="5.8515625" style="317" customWidth="1"/>
    <col min="106" max="106" width="1.8515625" style="273" customWidth="1"/>
  </cols>
  <sheetData>
    <row r="1" spans="2:125" ht="15" customHeight="1">
      <c r="B1" s="364">
        <v>0</v>
      </c>
      <c r="C1" s="887" t="s">
        <v>113</v>
      </c>
      <c r="D1" s="887"/>
      <c r="E1" s="887"/>
      <c r="F1" s="129"/>
      <c r="G1" s="139"/>
      <c r="H1" s="129"/>
      <c r="I1" s="139"/>
      <c r="J1" s="129"/>
      <c r="K1" s="139"/>
      <c r="L1" s="129"/>
      <c r="M1" s="139"/>
      <c r="N1" s="129"/>
      <c r="O1" s="139"/>
      <c r="P1" s="129"/>
      <c r="Q1" s="139"/>
      <c r="R1" s="129"/>
      <c r="S1" s="139"/>
      <c r="T1" s="129"/>
      <c r="U1" s="139"/>
      <c r="V1" s="129"/>
      <c r="W1" s="139"/>
      <c r="X1" s="129"/>
      <c r="Y1" s="139"/>
      <c r="Z1" s="129"/>
      <c r="AA1" s="559"/>
      <c r="AB1" s="129"/>
      <c r="AC1" s="559"/>
      <c r="AD1" s="129"/>
      <c r="AE1" s="559"/>
      <c r="AF1" s="129"/>
      <c r="AG1" s="559"/>
      <c r="AH1" s="129"/>
      <c r="AI1" s="559"/>
      <c r="AJ1" s="139"/>
      <c r="AK1" s="559"/>
      <c r="AL1" s="139"/>
      <c r="AM1" s="559"/>
      <c r="AN1" s="129"/>
      <c r="AO1" s="566"/>
      <c r="AP1" s="129"/>
      <c r="AQ1" s="566"/>
      <c r="AR1" s="145"/>
      <c r="AS1" s="566"/>
      <c r="AT1" s="145"/>
      <c r="AU1" s="566"/>
      <c r="AV1" s="145"/>
      <c r="AW1" s="566"/>
      <c r="AX1" s="145"/>
      <c r="AY1" s="566"/>
      <c r="AZ1" s="129"/>
      <c r="BA1" s="566"/>
      <c r="BB1" s="149"/>
      <c r="BD1" s="369" t="s">
        <v>70</v>
      </c>
      <c r="BE1" s="285"/>
      <c r="BF1" s="272"/>
      <c r="BG1" s="269"/>
      <c r="BH1" s="269"/>
      <c r="BI1" s="304"/>
      <c r="BJ1" s="304"/>
      <c r="BK1" s="304"/>
      <c r="BL1" s="304"/>
      <c r="BM1" s="304"/>
      <c r="BN1" s="304"/>
      <c r="BO1" s="304"/>
      <c r="BP1" s="304"/>
      <c r="BQ1" s="304"/>
      <c r="BR1" s="304"/>
      <c r="BS1" s="304"/>
      <c r="BT1" s="304"/>
      <c r="BU1" s="304"/>
      <c r="BV1" s="304"/>
      <c r="BW1" s="304"/>
      <c r="BX1" s="305"/>
      <c r="BY1" s="305"/>
      <c r="BZ1" s="272"/>
      <c r="CA1" s="305"/>
      <c r="CB1" s="305"/>
      <c r="CC1" s="272"/>
      <c r="CD1" s="305"/>
      <c r="CE1" s="305"/>
      <c r="CF1" s="272"/>
      <c r="CG1" s="305"/>
      <c r="CH1" s="305"/>
      <c r="CI1" s="272"/>
      <c r="CJ1" s="304"/>
      <c r="CK1" s="304"/>
      <c r="CL1" s="304"/>
      <c r="CM1" s="304"/>
      <c r="CN1" s="304"/>
      <c r="CO1" s="304"/>
      <c r="CP1" s="305"/>
      <c r="CQ1" s="305"/>
      <c r="CR1" s="272"/>
      <c r="CS1" s="305"/>
      <c r="CT1" s="305"/>
      <c r="CU1" s="272"/>
      <c r="CV1" s="305"/>
      <c r="CW1" s="305"/>
      <c r="CX1" s="305"/>
      <c r="CY1" s="272"/>
      <c r="CZ1" s="305"/>
      <c r="DA1" s="624"/>
      <c r="DB1" s="272"/>
      <c r="DC1" s="624"/>
      <c r="DD1" s="624"/>
      <c r="DE1" s="624"/>
      <c r="DF1" s="624"/>
      <c r="DG1" s="624"/>
      <c r="DH1" s="624"/>
      <c r="DI1" s="624"/>
      <c r="DJ1" s="624"/>
      <c r="DK1" s="624"/>
      <c r="DL1" s="624"/>
      <c r="DM1" s="624"/>
      <c r="DN1" s="624"/>
      <c r="DO1" s="624"/>
      <c r="DP1" s="624"/>
      <c r="DQ1" s="624"/>
      <c r="DR1" s="624"/>
      <c r="DS1" s="624"/>
      <c r="DT1" s="624"/>
      <c r="DU1" s="624"/>
    </row>
    <row r="2" spans="3:125" ht="12.75">
      <c r="C2" s="61"/>
      <c r="D2" s="61"/>
      <c r="E2" s="62"/>
      <c r="F2" s="130"/>
      <c r="G2" s="140"/>
      <c r="H2" s="130"/>
      <c r="I2" s="140"/>
      <c r="J2" s="130"/>
      <c r="K2" s="140"/>
      <c r="L2" s="130"/>
      <c r="M2" s="140"/>
      <c r="N2" s="130"/>
      <c r="O2" s="140"/>
      <c r="P2" s="130"/>
      <c r="Q2" s="140"/>
      <c r="R2" s="130"/>
      <c r="S2" s="140"/>
      <c r="T2" s="130"/>
      <c r="U2" s="140"/>
      <c r="V2" s="130"/>
      <c r="W2" s="140"/>
      <c r="X2" s="130"/>
      <c r="Y2" s="140"/>
      <c r="Z2" s="130"/>
      <c r="AA2" s="560"/>
      <c r="AB2" s="130"/>
      <c r="AC2" s="560"/>
      <c r="AD2" s="130"/>
      <c r="AE2" s="560"/>
      <c r="AF2" s="130"/>
      <c r="AG2" s="560"/>
      <c r="AH2" s="130"/>
      <c r="AI2" s="560"/>
      <c r="AJ2" s="140"/>
      <c r="AK2" s="560"/>
      <c r="AL2" s="140"/>
      <c r="AM2" s="560"/>
      <c r="AN2" s="130"/>
      <c r="AO2" s="567"/>
      <c r="AP2" s="130"/>
      <c r="AQ2" s="567"/>
      <c r="AR2" s="146"/>
      <c r="AS2" s="567"/>
      <c r="AT2" s="146"/>
      <c r="AU2" s="567"/>
      <c r="AV2" s="146"/>
      <c r="AW2" s="567"/>
      <c r="AX2" s="146"/>
      <c r="AY2" s="567"/>
      <c r="AZ2" s="130"/>
      <c r="BA2" s="567"/>
      <c r="BB2" s="146"/>
      <c r="BC2" s="199"/>
      <c r="BE2" s="646"/>
      <c r="BF2" s="286"/>
      <c r="BG2" s="286"/>
      <c r="BH2" s="286"/>
      <c r="BI2" s="307"/>
      <c r="BJ2" s="307"/>
      <c r="BK2" s="307"/>
      <c r="BL2" s="307"/>
      <c r="BM2" s="307"/>
      <c r="BN2" s="307"/>
      <c r="BO2" s="307"/>
      <c r="BP2" s="307"/>
      <c r="BQ2" s="307"/>
      <c r="BR2" s="307"/>
      <c r="BS2" s="307"/>
      <c r="BT2" s="307"/>
      <c r="BU2" s="307"/>
      <c r="BV2" s="307"/>
      <c r="BW2" s="307"/>
      <c r="BX2" s="307"/>
      <c r="BY2" s="307"/>
      <c r="BZ2" s="272"/>
      <c r="CA2" s="307"/>
      <c r="CB2" s="307"/>
      <c r="CC2" s="272"/>
      <c r="CD2" s="307"/>
      <c r="CE2" s="307"/>
      <c r="CF2" s="272"/>
      <c r="CG2" s="307"/>
      <c r="CH2" s="307"/>
      <c r="CI2" s="272"/>
      <c r="CJ2" s="307"/>
      <c r="CK2" s="307"/>
      <c r="CL2" s="307"/>
      <c r="CM2" s="307"/>
      <c r="CN2" s="307"/>
      <c r="CO2" s="307"/>
      <c r="CP2" s="307"/>
      <c r="CQ2" s="307"/>
      <c r="CR2" s="272"/>
      <c r="CS2" s="307"/>
      <c r="CT2" s="307"/>
      <c r="CU2" s="272"/>
      <c r="CV2" s="307"/>
      <c r="CW2" s="307"/>
      <c r="CX2" s="307"/>
      <c r="CY2" s="272"/>
      <c r="CZ2" s="307"/>
      <c r="DA2" s="307"/>
      <c r="DB2" s="272"/>
      <c r="DC2" s="624"/>
      <c r="DD2" s="624"/>
      <c r="DE2" s="624"/>
      <c r="DF2" s="624"/>
      <c r="DG2" s="624"/>
      <c r="DH2" s="624"/>
      <c r="DI2" s="624"/>
      <c r="DJ2" s="624"/>
      <c r="DK2" s="624"/>
      <c r="DL2" s="624"/>
      <c r="DM2" s="624"/>
      <c r="DN2" s="624"/>
      <c r="DO2" s="624"/>
      <c r="DP2" s="624"/>
      <c r="DQ2" s="624"/>
      <c r="DR2" s="624"/>
      <c r="DS2" s="624"/>
      <c r="DT2" s="624"/>
      <c r="DU2" s="624"/>
    </row>
    <row r="3" spans="1:125" s="11" customFormat="1" ht="17.25" customHeight="1">
      <c r="A3" s="364"/>
      <c r="B3" s="364">
        <v>478</v>
      </c>
      <c r="C3" s="235" t="s">
        <v>244</v>
      </c>
      <c r="D3" s="472" t="s">
        <v>371</v>
      </c>
      <c r="E3" s="470"/>
      <c r="F3" s="240"/>
      <c r="G3" s="241"/>
      <c r="H3" s="242"/>
      <c r="I3" s="241"/>
      <c r="J3" s="242"/>
      <c r="K3" s="241"/>
      <c r="L3" s="242"/>
      <c r="M3" s="241"/>
      <c r="N3" s="242"/>
      <c r="O3" s="241"/>
      <c r="P3" s="242"/>
      <c r="Q3" s="241"/>
      <c r="R3" s="242"/>
      <c r="S3" s="241"/>
      <c r="T3" s="242"/>
      <c r="U3" s="241"/>
      <c r="V3" s="240"/>
      <c r="W3" s="241"/>
      <c r="X3" s="240"/>
      <c r="Y3" s="241"/>
      <c r="Z3" s="240"/>
      <c r="AA3" s="535"/>
      <c r="AB3" s="235" t="s">
        <v>245</v>
      </c>
      <c r="AC3" s="236"/>
      <c r="AD3" s="237"/>
      <c r="AE3" s="236"/>
      <c r="AF3" s="238"/>
      <c r="AG3" s="236"/>
      <c r="AH3" s="237"/>
      <c r="AI3" s="236"/>
      <c r="AJ3" s="237"/>
      <c r="AK3" s="236"/>
      <c r="AL3" s="237"/>
      <c r="AM3" s="236"/>
      <c r="AN3" s="239"/>
      <c r="AO3" s="555"/>
      <c r="AP3" s="127"/>
      <c r="AQ3" s="555"/>
      <c r="AR3" s="127"/>
      <c r="AS3" s="555"/>
      <c r="AT3" s="127"/>
      <c r="AU3" s="555"/>
      <c r="AV3" s="127"/>
      <c r="AW3" s="555"/>
      <c r="AX3" s="127"/>
      <c r="AY3" s="555"/>
      <c r="AZ3" s="239"/>
      <c r="BA3" s="555"/>
      <c r="BB3" s="248"/>
      <c r="BC3" s="204"/>
      <c r="BD3" s="444" t="s">
        <v>73</v>
      </c>
      <c r="BE3" s="288"/>
      <c r="BF3" s="289"/>
      <c r="BG3" s="290"/>
      <c r="BH3" s="290"/>
      <c r="BI3" s="375"/>
      <c r="BJ3" s="375"/>
      <c r="BK3" s="270"/>
      <c r="BL3" s="270"/>
      <c r="BM3" s="270"/>
      <c r="BN3" s="270"/>
      <c r="BO3" s="270"/>
      <c r="BP3" s="270"/>
      <c r="BQ3" s="290"/>
      <c r="BR3" s="290"/>
      <c r="BS3" s="290"/>
      <c r="BT3" s="291"/>
      <c r="BU3" s="291"/>
      <c r="BV3" s="290"/>
      <c r="BW3" s="290"/>
      <c r="BX3" s="290"/>
      <c r="BY3" s="290"/>
      <c r="BZ3" s="288"/>
      <c r="CA3" s="290"/>
      <c r="CB3" s="290"/>
      <c r="CC3" s="288"/>
      <c r="CD3" s="290"/>
      <c r="CE3" s="290"/>
      <c r="CF3" s="288"/>
      <c r="CG3" s="290"/>
      <c r="CH3" s="290"/>
      <c r="CI3" s="288"/>
      <c r="CJ3" s="290"/>
      <c r="CK3" s="290"/>
      <c r="CL3" s="291"/>
      <c r="CM3" s="291"/>
      <c r="CN3" s="290"/>
      <c r="CO3" s="290"/>
      <c r="CP3" s="290"/>
      <c r="CQ3" s="290"/>
      <c r="CR3" s="288"/>
      <c r="CS3" s="290"/>
      <c r="CT3" s="290"/>
      <c r="CU3" s="288"/>
      <c r="CV3" s="290"/>
      <c r="CW3" s="290"/>
      <c r="CX3" s="290"/>
      <c r="CY3" s="288"/>
      <c r="CZ3" s="290"/>
      <c r="DA3" s="290"/>
      <c r="DB3" s="288"/>
      <c r="DC3" s="624"/>
      <c r="DD3" s="624"/>
      <c r="DE3" s="624"/>
      <c r="DF3" s="624"/>
      <c r="DG3" s="624"/>
      <c r="DH3" s="624"/>
      <c r="DI3" s="624"/>
      <c r="DJ3" s="624"/>
      <c r="DK3" s="624"/>
      <c r="DL3" s="624"/>
      <c r="DM3" s="624"/>
      <c r="DN3" s="624"/>
      <c r="DO3" s="624"/>
      <c r="DP3" s="624"/>
      <c r="DQ3" s="624"/>
      <c r="DR3" s="624"/>
      <c r="DS3" s="624"/>
      <c r="DT3" s="624"/>
      <c r="DU3" s="624"/>
    </row>
    <row r="4" spans="1:125" s="263" customFormat="1" ht="4.5" customHeight="1">
      <c r="A4" s="364"/>
      <c r="B4" s="364"/>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473"/>
      <c r="AS4" s="473"/>
      <c r="AT4" s="473"/>
      <c r="AU4" s="473"/>
      <c r="AV4" s="473"/>
      <c r="AW4" s="473"/>
      <c r="AX4" s="473"/>
      <c r="AY4" s="473"/>
      <c r="AZ4" s="473"/>
      <c r="BA4" s="473"/>
      <c r="BB4" s="195"/>
      <c r="BC4" s="204"/>
      <c r="BD4" s="450"/>
      <c r="BE4" s="287"/>
      <c r="BF4" s="287"/>
      <c r="BG4" s="287"/>
      <c r="BH4" s="287"/>
      <c r="BI4" s="287"/>
      <c r="BJ4" s="308"/>
      <c r="BK4" s="308"/>
      <c r="BL4" s="308"/>
      <c r="BM4" s="308"/>
      <c r="BN4" s="308"/>
      <c r="BO4" s="308"/>
      <c r="BP4" s="308"/>
      <c r="BQ4" s="308"/>
      <c r="BR4" s="308"/>
      <c r="BS4" s="309"/>
      <c r="BT4" s="309"/>
      <c r="BU4" s="270"/>
      <c r="BV4" s="309"/>
      <c r="BW4" s="309"/>
      <c r="BX4" s="309"/>
      <c r="BY4" s="288"/>
      <c r="BZ4" s="287"/>
      <c r="CA4" s="309"/>
      <c r="CB4" s="288"/>
      <c r="CC4" s="287"/>
      <c r="CD4" s="309"/>
      <c r="CE4" s="288"/>
      <c r="CF4" s="287"/>
      <c r="CG4" s="309"/>
      <c r="CH4" s="288"/>
      <c r="CI4" s="287"/>
      <c r="CJ4" s="308"/>
      <c r="CK4" s="309"/>
      <c r="CL4" s="309"/>
      <c r="CM4" s="270"/>
      <c r="CN4" s="309"/>
      <c r="CO4" s="309"/>
      <c r="CP4" s="309"/>
      <c r="CQ4" s="288"/>
      <c r="CR4" s="287"/>
      <c r="CS4" s="309"/>
      <c r="CT4" s="288"/>
      <c r="CU4" s="287"/>
      <c r="CV4" s="309"/>
      <c r="CW4" s="309"/>
      <c r="CX4" s="288"/>
      <c r="CY4" s="287"/>
      <c r="CZ4" s="309"/>
      <c r="DA4" s="288"/>
      <c r="DB4" s="287"/>
      <c r="DC4" s="624"/>
      <c r="DD4" s="624"/>
      <c r="DE4" s="624"/>
      <c r="DF4" s="624"/>
      <c r="DG4" s="624"/>
      <c r="DH4" s="624"/>
      <c r="DI4" s="624"/>
      <c r="DJ4" s="624"/>
      <c r="DK4" s="624"/>
      <c r="DL4" s="624"/>
      <c r="DM4" s="624"/>
      <c r="DN4" s="624"/>
      <c r="DO4" s="624"/>
      <c r="DP4" s="624"/>
      <c r="DQ4" s="624"/>
      <c r="DR4" s="624"/>
      <c r="DS4" s="624"/>
      <c r="DT4" s="624"/>
      <c r="DU4" s="624"/>
    </row>
    <row r="5" spans="3:125" ht="3.75" customHeight="1">
      <c r="C5" s="68"/>
      <c r="D5" s="68"/>
      <c r="E5" s="68"/>
      <c r="F5" s="135"/>
      <c r="G5" s="141"/>
      <c r="H5" s="135"/>
      <c r="I5" s="141"/>
      <c r="J5" s="135"/>
      <c r="K5" s="141"/>
      <c r="L5" s="135"/>
      <c r="M5" s="141"/>
      <c r="N5" s="135"/>
      <c r="O5" s="141"/>
      <c r="P5" s="135"/>
      <c r="Q5" s="141"/>
      <c r="R5" s="135"/>
      <c r="S5" s="141"/>
      <c r="T5" s="135"/>
      <c r="U5" s="141"/>
      <c r="V5" s="135"/>
      <c r="W5" s="141"/>
      <c r="X5" s="135"/>
      <c r="Y5" s="141"/>
      <c r="Z5" s="135"/>
      <c r="AA5" s="561"/>
      <c r="AB5" s="135"/>
      <c r="AC5" s="561"/>
      <c r="AD5" s="135"/>
      <c r="AE5" s="561"/>
      <c r="AF5" s="135"/>
      <c r="AG5" s="561"/>
      <c r="AH5" s="135"/>
      <c r="AI5" s="561"/>
      <c r="AJ5" s="141"/>
      <c r="AK5" s="561"/>
      <c r="AL5" s="141"/>
      <c r="AM5" s="561"/>
      <c r="AN5" s="135"/>
      <c r="AO5" s="568"/>
      <c r="AP5" s="135"/>
      <c r="AQ5" s="568"/>
      <c r="AR5" s="147"/>
      <c r="AS5" s="568"/>
      <c r="AT5" s="147"/>
      <c r="AU5" s="568"/>
      <c r="AV5" s="147"/>
      <c r="AW5" s="568"/>
      <c r="AX5" s="147"/>
      <c r="AY5" s="568"/>
      <c r="AZ5" s="135"/>
      <c r="BA5" s="568"/>
      <c r="BB5" s="147"/>
      <c r="BC5" s="200"/>
      <c r="BD5" s="444"/>
      <c r="BE5" s="271"/>
      <c r="BF5" s="271"/>
      <c r="BG5" s="271"/>
      <c r="BH5" s="271"/>
      <c r="BI5" s="311"/>
      <c r="BJ5" s="311"/>
      <c r="BK5" s="311"/>
      <c r="BL5" s="311"/>
      <c r="BM5" s="311"/>
      <c r="BN5" s="311"/>
      <c r="BO5" s="311"/>
      <c r="BP5" s="311"/>
      <c r="BQ5" s="311"/>
      <c r="BR5" s="311"/>
      <c r="BS5" s="311"/>
      <c r="BT5" s="311"/>
      <c r="BU5" s="311"/>
      <c r="BV5" s="311"/>
      <c r="BW5" s="311"/>
      <c r="BX5" s="311"/>
      <c r="BY5" s="311"/>
      <c r="BZ5" s="288"/>
      <c r="CA5" s="311"/>
      <c r="CB5" s="311"/>
      <c r="CC5" s="288"/>
      <c r="CD5" s="311"/>
      <c r="CE5" s="311"/>
      <c r="CF5" s="288"/>
      <c r="CG5" s="311"/>
      <c r="CH5" s="311"/>
      <c r="CI5" s="288"/>
      <c r="CJ5" s="311"/>
      <c r="CK5" s="311"/>
      <c r="CL5" s="311"/>
      <c r="CM5" s="311"/>
      <c r="CN5" s="311"/>
      <c r="CO5" s="311"/>
      <c r="CP5" s="311"/>
      <c r="CQ5" s="311"/>
      <c r="CR5" s="288"/>
      <c r="CS5" s="311"/>
      <c r="CT5" s="311"/>
      <c r="CU5" s="288"/>
      <c r="CV5" s="311"/>
      <c r="CW5" s="311"/>
      <c r="CX5" s="311"/>
      <c r="CY5" s="288"/>
      <c r="CZ5" s="311"/>
      <c r="DA5" s="311"/>
      <c r="DB5" s="288"/>
      <c r="DC5" s="624"/>
      <c r="DD5" s="624"/>
      <c r="DE5" s="624"/>
      <c r="DF5" s="624"/>
      <c r="DG5" s="624"/>
      <c r="DH5" s="624"/>
      <c r="DI5" s="624"/>
      <c r="DJ5" s="624"/>
      <c r="DK5" s="624"/>
      <c r="DL5" s="624"/>
      <c r="DM5" s="624"/>
      <c r="DN5" s="624"/>
      <c r="DO5" s="624"/>
      <c r="DP5" s="624"/>
      <c r="DQ5" s="624"/>
      <c r="DR5" s="624"/>
      <c r="DS5" s="624"/>
      <c r="DT5" s="624"/>
      <c r="DU5" s="624"/>
    </row>
    <row r="6" spans="2:125" ht="18.75" customHeight="1">
      <c r="B6" s="364">
        <v>163</v>
      </c>
      <c r="C6" s="915" t="s">
        <v>271</v>
      </c>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c r="AR6" s="210"/>
      <c r="AS6" s="570"/>
      <c r="AT6" s="210"/>
      <c r="AU6" s="570"/>
      <c r="AV6" s="210"/>
      <c r="AW6" s="570"/>
      <c r="AX6" s="210"/>
      <c r="AY6" s="570"/>
      <c r="AZ6" s="210"/>
      <c r="BA6" s="570"/>
      <c r="BB6" s="196"/>
      <c r="BC6" s="205"/>
      <c r="BD6" s="448" t="s">
        <v>4</v>
      </c>
      <c r="BI6" s="273"/>
      <c r="BJ6" s="272"/>
      <c r="BK6" s="272"/>
      <c r="BL6" s="272"/>
      <c r="BM6" s="272"/>
      <c r="BN6" s="272"/>
      <c r="BO6" s="272"/>
      <c r="BP6" s="272"/>
      <c r="BQ6" s="272"/>
      <c r="BR6" s="272"/>
      <c r="BS6" s="272"/>
      <c r="BT6" s="272"/>
      <c r="BU6" s="272"/>
      <c r="BV6" s="272"/>
      <c r="BW6" s="272"/>
      <c r="BX6" s="272"/>
      <c r="BY6" s="272"/>
      <c r="CA6" s="272"/>
      <c r="CB6" s="272"/>
      <c r="CD6" s="272"/>
      <c r="CE6" s="272"/>
      <c r="CG6" s="272"/>
      <c r="CH6" s="272"/>
      <c r="CJ6" s="272"/>
      <c r="CK6" s="272"/>
      <c r="CL6" s="272"/>
      <c r="CM6" s="272"/>
      <c r="CN6" s="272"/>
      <c r="CO6" s="272"/>
      <c r="CP6" s="272"/>
      <c r="CQ6" s="272"/>
      <c r="CS6" s="272"/>
      <c r="CT6" s="272"/>
      <c r="CV6" s="272"/>
      <c r="CW6" s="272"/>
      <c r="CX6" s="272"/>
      <c r="CZ6" s="272"/>
      <c r="DA6" s="272"/>
      <c r="DC6" s="624"/>
      <c r="DD6" s="624"/>
      <c r="DE6" s="624"/>
      <c r="DF6" s="624"/>
      <c r="DG6" s="624"/>
      <c r="DH6" s="624"/>
      <c r="DI6" s="624"/>
      <c r="DJ6" s="624"/>
      <c r="DK6" s="624"/>
      <c r="DL6" s="624"/>
      <c r="DM6" s="624"/>
      <c r="DN6" s="624"/>
      <c r="DO6" s="624"/>
      <c r="DP6" s="624"/>
      <c r="DQ6" s="624"/>
      <c r="DR6" s="624"/>
      <c r="DS6" s="624"/>
      <c r="DT6" s="624"/>
      <c r="DU6" s="624"/>
    </row>
    <row r="7" spans="4:125" ht="14.25" customHeight="1">
      <c r="D7" s="622"/>
      <c r="F7" s="795" t="s">
        <v>243</v>
      </c>
      <c r="G7" s="186"/>
      <c r="H7" s="165"/>
      <c r="I7" s="186"/>
      <c r="J7" s="165"/>
      <c r="K7" s="186"/>
      <c r="L7" s="165"/>
      <c r="M7" s="186"/>
      <c r="N7" s="165"/>
      <c r="O7" s="186"/>
      <c r="P7" s="165"/>
      <c r="Q7" s="186"/>
      <c r="R7" s="165"/>
      <c r="S7" s="186"/>
      <c r="T7" s="165"/>
      <c r="U7" s="186"/>
      <c r="V7" s="165"/>
      <c r="W7" s="186"/>
      <c r="Y7" s="244"/>
      <c r="Z7" s="486"/>
      <c r="AA7" s="487"/>
      <c r="AB7" s="488"/>
      <c r="AC7" s="487"/>
      <c r="AD7" s="488"/>
      <c r="AE7" s="487"/>
      <c r="AF7" s="489"/>
      <c r="AG7" s="487"/>
      <c r="AI7" s="244"/>
      <c r="AJ7" s="245"/>
      <c r="AK7" s="544"/>
      <c r="AL7" s="246"/>
      <c r="AM7" s="244"/>
      <c r="AN7" s="247"/>
      <c r="AO7" s="499"/>
      <c r="AP7" s="15"/>
      <c r="AR7" s="345"/>
      <c r="AS7" s="558"/>
      <c r="AT7" s="345"/>
      <c r="AU7" s="558"/>
      <c r="AV7" s="345"/>
      <c r="AW7" s="558"/>
      <c r="AX7" s="345"/>
      <c r="AY7" s="558"/>
      <c r="AZ7" s="247"/>
      <c r="BB7" s="194"/>
      <c r="BC7" s="97"/>
      <c r="BD7" s="451" t="s">
        <v>80</v>
      </c>
      <c r="BE7" s="658"/>
      <c r="BF7" s="658"/>
      <c r="BG7" s="658"/>
      <c r="BH7" s="658"/>
      <c r="BI7" s="658"/>
      <c r="BJ7" s="658"/>
      <c r="BK7" s="658"/>
      <c r="BL7" s="658"/>
      <c r="BM7" s="658"/>
      <c r="BN7" s="658"/>
      <c r="BO7" s="658"/>
      <c r="BP7" s="658"/>
      <c r="BQ7" s="658"/>
      <c r="BR7" s="658"/>
      <c r="BS7" s="658"/>
      <c r="BT7" s="658"/>
      <c r="BU7" s="658"/>
      <c r="BV7" s="658"/>
      <c r="BW7" s="658"/>
      <c r="BX7" s="658"/>
      <c r="BY7" s="658"/>
      <c r="CA7" s="658"/>
      <c r="CB7" s="658"/>
      <c r="CD7" s="658"/>
      <c r="CE7" s="658"/>
      <c r="CG7" s="658"/>
      <c r="CH7" s="658"/>
      <c r="CJ7" s="658"/>
      <c r="CK7" s="658"/>
      <c r="CL7" s="658"/>
      <c r="CM7" s="658"/>
      <c r="CN7" s="658"/>
      <c r="CO7" s="658"/>
      <c r="CP7" s="658"/>
      <c r="CQ7" s="658"/>
      <c r="CS7" s="658"/>
      <c r="CT7" s="658"/>
      <c r="CV7" s="658"/>
      <c r="CW7" s="658"/>
      <c r="CX7" s="658"/>
      <c r="CZ7" s="658"/>
      <c r="DA7" s="658"/>
      <c r="DC7" s="624"/>
      <c r="DD7" s="624"/>
      <c r="DE7" s="624"/>
      <c r="DF7" s="624"/>
      <c r="DG7" s="624"/>
      <c r="DH7" s="624"/>
      <c r="DI7" s="624"/>
      <c r="DJ7" s="624"/>
      <c r="DK7" s="624"/>
      <c r="DL7" s="624"/>
      <c r="DM7" s="624"/>
      <c r="DN7" s="624"/>
      <c r="DO7" s="624"/>
      <c r="DP7" s="624"/>
      <c r="DQ7" s="624"/>
      <c r="DR7" s="624"/>
      <c r="DS7" s="624"/>
      <c r="DT7" s="624"/>
      <c r="DU7" s="624"/>
    </row>
    <row r="8" spans="1:125" s="95" customFormat="1" ht="25.5" customHeight="1">
      <c r="A8" s="371"/>
      <c r="B8" s="372">
        <v>2</v>
      </c>
      <c r="C8" s="71" t="s">
        <v>240</v>
      </c>
      <c r="D8" s="71" t="s">
        <v>241</v>
      </c>
      <c r="E8" s="71" t="s">
        <v>242</v>
      </c>
      <c r="F8" s="634">
        <v>1990</v>
      </c>
      <c r="G8" s="635"/>
      <c r="H8" s="634">
        <v>1995</v>
      </c>
      <c r="I8" s="635"/>
      <c r="J8" s="634">
        <v>1996</v>
      </c>
      <c r="K8" s="635"/>
      <c r="L8" s="634">
        <v>1997</v>
      </c>
      <c r="M8" s="635"/>
      <c r="N8" s="634">
        <v>1998</v>
      </c>
      <c r="O8" s="635"/>
      <c r="P8" s="634">
        <v>1999</v>
      </c>
      <c r="Q8" s="635"/>
      <c r="R8" s="634">
        <v>2000</v>
      </c>
      <c r="S8" s="635"/>
      <c r="T8" s="634">
        <v>2001</v>
      </c>
      <c r="U8" s="635"/>
      <c r="V8" s="634">
        <v>2002</v>
      </c>
      <c r="W8" s="635"/>
      <c r="X8" s="634">
        <v>2003</v>
      </c>
      <c r="Y8" s="635"/>
      <c r="Z8" s="634">
        <v>2004</v>
      </c>
      <c r="AA8" s="643"/>
      <c r="AB8" s="634">
        <v>2005</v>
      </c>
      <c r="AC8" s="643"/>
      <c r="AD8" s="634">
        <v>2006</v>
      </c>
      <c r="AE8" s="643"/>
      <c r="AF8" s="634">
        <v>2007</v>
      </c>
      <c r="AG8" s="643"/>
      <c r="AH8" s="634">
        <v>2008</v>
      </c>
      <c r="AI8" s="643"/>
      <c r="AJ8" s="634">
        <v>2009</v>
      </c>
      <c r="AK8" s="643"/>
      <c r="AL8" s="634">
        <v>2010</v>
      </c>
      <c r="AM8" s="643"/>
      <c r="AN8" s="634">
        <v>2011</v>
      </c>
      <c r="AO8" s="643"/>
      <c r="AP8" s="634">
        <v>2012</v>
      </c>
      <c r="AQ8" s="643"/>
      <c r="AR8" s="634">
        <v>2013</v>
      </c>
      <c r="AS8" s="643"/>
      <c r="AT8" s="634">
        <v>2014</v>
      </c>
      <c r="AU8" s="643"/>
      <c r="AV8" s="634">
        <v>2015</v>
      </c>
      <c r="AW8" s="643"/>
      <c r="AX8" s="634">
        <v>2016</v>
      </c>
      <c r="AY8" s="643"/>
      <c r="AZ8" s="634">
        <v>2017</v>
      </c>
      <c r="BA8" s="643"/>
      <c r="BB8" s="259"/>
      <c r="BC8" s="201"/>
      <c r="BD8" s="645" t="s">
        <v>24</v>
      </c>
      <c r="BE8" s="645" t="s">
        <v>25</v>
      </c>
      <c r="BF8" s="645" t="s">
        <v>26</v>
      </c>
      <c r="BG8" s="634">
        <v>1990</v>
      </c>
      <c r="BH8" s="635"/>
      <c r="BI8" s="634">
        <v>1995</v>
      </c>
      <c r="BJ8" s="635"/>
      <c r="BK8" s="634">
        <v>1996</v>
      </c>
      <c r="BL8" s="635"/>
      <c r="BM8" s="634">
        <v>1997</v>
      </c>
      <c r="BN8" s="635"/>
      <c r="BO8" s="634">
        <v>1998</v>
      </c>
      <c r="BP8" s="635"/>
      <c r="BQ8" s="634">
        <v>1999</v>
      </c>
      <c r="BR8" s="635"/>
      <c r="BS8" s="634">
        <v>2000</v>
      </c>
      <c r="BT8" s="635"/>
      <c r="BU8" s="634">
        <v>2001</v>
      </c>
      <c r="BV8" s="635"/>
      <c r="BW8" s="634">
        <v>2002</v>
      </c>
      <c r="BX8" s="635"/>
      <c r="BY8" s="634">
        <v>2003</v>
      </c>
      <c r="BZ8" s="635"/>
      <c r="CA8" s="634">
        <v>2004</v>
      </c>
      <c r="CB8" s="635"/>
      <c r="CC8" s="634">
        <v>2005</v>
      </c>
      <c r="CD8" s="635"/>
      <c r="CE8" s="634">
        <v>2006</v>
      </c>
      <c r="CF8" s="635"/>
      <c r="CG8" s="634">
        <v>2007</v>
      </c>
      <c r="CH8" s="635"/>
      <c r="CI8" s="634">
        <v>2008</v>
      </c>
      <c r="CJ8" s="635"/>
      <c r="CK8" s="634">
        <v>2009</v>
      </c>
      <c r="CL8" s="635"/>
      <c r="CM8" s="634">
        <v>2010</v>
      </c>
      <c r="CN8" s="635"/>
      <c r="CO8" s="634">
        <v>2011</v>
      </c>
      <c r="CP8" s="635"/>
      <c r="CQ8" s="634">
        <v>2012</v>
      </c>
      <c r="CR8" s="635"/>
      <c r="CS8" s="634">
        <v>2013</v>
      </c>
      <c r="CT8" s="635"/>
      <c r="CU8" s="634">
        <v>2014</v>
      </c>
      <c r="CV8" s="635"/>
      <c r="CW8" s="634">
        <v>2015</v>
      </c>
      <c r="CX8" s="635"/>
      <c r="CY8" s="634">
        <v>2016</v>
      </c>
      <c r="CZ8" s="635"/>
      <c r="DA8" s="634">
        <v>2017</v>
      </c>
      <c r="DB8" s="635"/>
      <c r="DC8" s="624"/>
      <c r="DD8" s="624"/>
      <c r="DE8" s="624"/>
      <c r="DF8" s="624"/>
      <c r="DG8" s="624"/>
      <c r="DH8" s="624"/>
      <c r="DI8" s="624"/>
      <c r="DJ8" s="624"/>
      <c r="DK8" s="624"/>
      <c r="DL8" s="624"/>
      <c r="DM8" s="624"/>
      <c r="DN8" s="624"/>
      <c r="DO8" s="624"/>
      <c r="DP8" s="624"/>
      <c r="DQ8" s="624"/>
      <c r="DR8" s="624"/>
      <c r="DS8" s="624"/>
      <c r="DT8" s="624"/>
      <c r="DU8" s="624"/>
    </row>
    <row r="9" spans="2:125" ht="24" customHeight="1">
      <c r="B9" s="394">
        <v>1800</v>
      </c>
      <c r="C9" s="711">
        <v>1</v>
      </c>
      <c r="D9" s="739" t="s">
        <v>323</v>
      </c>
      <c r="E9" s="714" t="s">
        <v>27</v>
      </c>
      <c r="F9" s="719"/>
      <c r="G9" s="626"/>
      <c r="H9" s="719"/>
      <c r="I9" s="626"/>
      <c r="J9" s="719"/>
      <c r="K9" s="626"/>
      <c r="L9" s="719"/>
      <c r="M9" s="626"/>
      <c r="N9" s="719"/>
      <c r="O9" s="626"/>
      <c r="P9" s="719"/>
      <c r="Q9" s="626"/>
      <c r="R9" s="719"/>
      <c r="S9" s="626"/>
      <c r="T9" s="719"/>
      <c r="U9" s="626"/>
      <c r="V9" s="719"/>
      <c r="W9" s="626"/>
      <c r="X9" s="719"/>
      <c r="Y9" s="626"/>
      <c r="Z9" s="719"/>
      <c r="AA9" s="626"/>
      <c r="AB9" s="719"/>
      <c r="AC9" s="626"/>
      <c r="AD9" s="719"/>
      <c r="AE9" s="626"/>
      <c r="AF9" s="719"/>
      <c r="AG9" s="626"/>
      <c r="AH9" s="719"/>
      <c r="AI9" s="626"/>
      <c r="AJ9" s="719"/>
      <c r="AK9" s="626"/>
      <c r="AL9" s="719"/>
      <c r="AM9" s="626"/>
      <c r="AN9" s="719"/>
      <c r="AO9" s="626"/>
      <c r="AP9" s="719"/>
      <c r="AQ9" s="626"/>
      <c r="AR9" s="719"/>
      <c r="AS9" s="626"/>
      <c r="AT9" s="719"/>
      <c r="AU9" s="626"/>
      <c r="AV9" s="719"/>
      <c r="AW9" s="626"/>
      <c r="AX9" s="719"/>
      <c r="AY9" s="626"/>
      <c r="AZ9" s="719"/>
      <c r="BA9" s="626"/>
      <c r="BB9" s="254"/>
      <c r="BC9" s="125"/>
      <c r="BD9" s="292">
        <v>1</v>
      </c>
      <c r="BE9" s="293" t="s">
        <v>313</v>
      </c>
      <c r="BF9" s="292" t="s">
        <v>27</v>
      </c>
      <c r="BG9" s="294" t="s">
        <v>0</v>
      </c>
      <c r="BH9" s="295"/>
      <c r="BI9" s="301" t="str">
        <f>IF(OR(ISBLANK(F9),ISBLANK(H9)),"N/A",IF(ABS((H9-F9)/F9)&gt;1,"&gt; 100%","ok"))</f>
        <v>N/A</v>
      </c>
      <c r="BJ9" s="774"/>
      <c r="BK9" s="639" t="str">
        <f>IF(OR(ISBLANK(H9),ISBLANK(J9)),"N/A",IF(ABS((J9-H9)/H9)&gt;0.25,"&gt; 25%","ok"))</f>
        <v>N/A</v>
      </c>
      <c r="BL9" s="639"/>
      <c r="BM9" s="639" t="str">
        <f>IF(OR(ISBLANK(J9),ISBLANK(L9)),"N/A",IF(ABS((L9-J9)/J9)&gt;0.25,"&gt; 25%","ok"))</f>
        <v>N/A</v>
      </c>
      <c r="BN9" s="639"/>
      <c r="BO9" s="639" t="str">
        <f>IF(OR(ISBLANK(L9),ISBLANK(N9)),"N/A",IF(ABS((N9-L9)/L9)&gt;0.25,"&gt; 25%","ok"))</f>
        <v>N/A</v>
      </c>
      <c r="BP9" s="639"/>
      <c r="BQ9" s="639" t="str">
        <f>IF(OR(ISBLANK(N9),ISBLANK(P9)),"N/A",IF(ABS((P9-N9)/N9)&gt;0.25,"&gt; 25%","ok"))</f>
        <v>N/A</v>
      </c>
      <c r="BR9" s="639"/>
      <c r="BS9" s="639" t="str">
        <f>IF(OR(ISBLANK(P9),ISBLANK(R9)),"N/A",IF(ABS((R9-P9)/P9)&gt;0.25,"&gt; 25%","ok"))</f>
        <v>N/A</v>
      </c>
      <c r="BT9" s="639"/>
      <c r="BU9" s="639" t="str">
        <f>IF(OR(ISBLANK(R9),ISBLANK(T9)),"N/A",IF(ABS((T9-R9)/R9)&gt;0.25,"&gt; 25%","ok"))</f>
        <v>N/A</v>
      </c>
      <c r="BV9" s="639"/>
      <c r="BW9" s="639" t="str">
        <f>IF(OR(ISBLANK(T9),ISBLANK(V9)),"N/A",IF(ABS((V9-T9)/T9)&gt;0.25,"&gt; 25%","ok"))</f>
        <v>N/A</v>
      </c>
      <c r="BX9" s="639"/>
      <c r="BY9" s="639" t="str">
        <f>IF(OR(ISBLANK(V9),ISBLANK(X9)),"N/A",IF(ABS((X9-V9)/V9)&gt;0.25,"&gt; 25%","ok"))</f>
        <v>N/A</v>
      </c>
      <c r="BZ9" s="639"/>
      <c r="CA9" s="639" t="str">
        <f>IF(OR(ISBLANK(X9),ISBLANK(Z9)),"N/A",IF(ABS((Z9-X9)/X9)&gt;0.25,"&gt; 25%","ok"))</f>
        <v>N/A</v>
      </c>
      <c r="CB9" s="639"/>
      <c r="CC9" s="639" t="str">
        <f>IF(OR(ISBLANK(Z9),ISBLANK(AB9)),"N/A",IF(ABS((AB9-Z9)/Z9)&gt;0.25,"&gt; 25%","ok"))</f>
        <v>N/A</v>
      </c>
      <c r="CD9" s="639"/>
      <c r="CE9" s="639" t="str">
        <f>IF(OR(ISBLANK(AB9),ISBLANK(AD9)),"N/A",IF(ABS((AD9-AB9)/AB9)&gt;0.25,"&gt; 25%","ok"))</f>
        <v>N/A</v>
      </c>
      <c r="CF9" s="639"/>
      <c r="CG9" s="639" t="str">
        <f>IF(OR(ISBLANK(AD9),ISBLANK(AF9)),"N/A",IF(ABS((AF9-AD9)/AD9)&gt;0.25,"&gt; 25%","ok"))</f>
        <v>N/A</v>
      </c>
      <c r="CH9" s="639"/>
      <c r="CI9" s="639" t="str">
        <f>IF(OR(ISBLANK(AF9),ISBLANK(AH9)),"N/A",IF(ABS((AH9-AF9)/AF9)&gt;0.25,"&gt; 25%","ok"))</f>
        <v>N/A</v>
      </c>
      <c r="CJ9" s="639"/>
      <c r="CK9" s="639" t="str">
        <f>IF(OR(ISBLANK(AH9),ISBLANK(AJ9)),"N/A",IF(ABS((AJ9-AH9)/AH9)&gt;0.25,"&gt; 25%","ok"))</f>
        <v>N/A</v>
      </c>
      <c r="CL9" s="639"/>
      <c r="CM9" s="639" t="str">
        <f>IF(OR(ISBLANK(AJ9),ISBLANK(AL9)),"N/A",IF(ABS((AL9-AJ9)/AJ9)&gt;0.25,"&gt; 25%","ok"))</f>
        <v>N/A</v>
      </c>
      <c r="CN9" s="639"/>
      <c r="CO9" s="639" t="str">
        <f>IF(OR(ISBLANK(AL9),ISBLANK(AN9)),"N/A",IF(ABS((AN9-AL9)/AL9)&gt;0.25,"&gt; 25%","ok"))</f>
        <v>N/A</v>
      </c>
      <c r="CP9" s="639"/>
      <c r="CQ9" s="639" t="str">
        <f>IF(OR(ISBLANK(AN9),ISBLANK(AP9)),"N/A",IF(ABS((AP9-AN9)/AN9)&gt;0.25,"&gt; 25%","ok"))</f>
        <v>N/A</v>
      </c>
      <c r="CR9" s="774"/>
      <c r="CS9" s="639" t="str">
        <f>IF(OR(ISBLANK(AP9),ISBLANK(AR9)),"N/A",IF(ABS((AR9-AP9)/AP9)&gt;0.25,"&gt; 25%","ok"))</f>
        <v>N/A</v>
      </c>
      <c r="CT9" s="639"/>
      <c r="CU9" s="639" t="str">
        <f>IF(OR(ISBLANK(AR9),ISBLANK(AT9)),"N/A",IF(ABS((AT9-AR9)/AR9)&gt;0.25,"&gt; 25%","ok"))</f>
        <v>N/A</v>
      </c>
      <c r="CV9" s="639"/>
      <c r="CW9" s="639" t="str">
        <f>IF(OR(ISBLANK(AT9),ISBLANK(AV9)),"N/A",IF(ABS((AV9-AT9)/AT9)&gt;0.25,"&gt; 25%","ok"))</f>
        <v>N/A</v>
      </c>
      <c r="CX9" s="639"/>
      <c r="CY9" s="639" t="str">
        <f>IF(OR(ISBLANK(AV9),ISBLANK(AX9)),"N/A",IF(ABS((AX9-AV9)/AV9)&gt;0.25,"&gt; 25%","ok"))</f>
        <v>N/A</v>
      </c>
      <c r="CZ9" s="639"/>
      <c r="DA9" s="639" t="str">
        <f>IF(OR(ISBLANK(AX9),ISBLANK(AZ9)),"N/A",IF(ABS((AZ9-AX9)/AX9)&gt;0.25,"&gt; 25%","ok"))</f>
        <v>N/A</v>
      </c>
      <c r="DB9" s="774"/>
      <c r="DC9" s="624"/>
      <c r="DD9" s="624"/>
      <c r="DE9" s="624"/>
      <c r="DF9" s="624"/>
      <c r="DG9" s="624"/>
      <c r="DH9" s="624"/>
      <c r="DI9" s="624"/>
      <c r="DJ9" s="624"/>
      <c r="DK9" s="624"/>
      <c r="DL9" s="624"/>
      <c r="DM9" s="624"/>
      <c r="DN9" s="624"/>
      <c r="DO9" s="624"/>
      <c r="DP9" s="624"/>
      <c r="DQ9" s="624"/>
      <c r="DR9" s="624"/>
      <c r="DS9" s="624"/>
      <c r="DT9" s="624"/>
      <c r="DU9" s="624"/>
    </row>
    <row r="10" spans="2:125" ht="24" customHeight="1">
      <c r="B10" s="394">
        <v>1801</v>
      </c>
      <c r="C10" s="712">
        <v>2</v>
      </c>
      <c r="D10" s="739" t="s">
        <v>272</v>
      </c>
      <c r="E10" s="714" t="s">
        <v>27</v>
      </c>
      <c r="F10" s="719"/>
      <c r="G10" s="626"/>
      <c r="H10" s="719"/>
      <c r="I10" s="626"/>
      <c r="J10" s="719"/>
      <c r="K10" s="626"/>
      <c r="L10" s="719"/>
      <c r="M10" s="626"/>
      <c r="N10" s="719"/>
      <c r="O10" s="626"/>
      <c r="P10" s="719"/>
      <c r="Q10" s="626"/>
      <c r="R10" s="719"/>
      <c r="S10" s="626"/>
      <c r="T10" s="719"/>
      <c r="U10" s="626"/>
      <c r="V10" s="719"/>
      <c r="W10" s="626"/>
      <c r="X10" s="719"/>
      <c r="Y10" s="626"/>
      <c r="Z10" s="719"/>
      <c r="AA10" s="626"/>
      <c r="AB10" s="719"/>
      <c r="AC10" s="626"/>
      <c r="AD10" s="719"/>
      <c r="AE10" s="626"/>
      <c r="AF10" s="719"/>
      <c r="AG10" s="626"/>
      <c r="AH10" s="719"/>
      <c r="AI10" s="626"/>
      <c r="AJ10" s="719"/>
      <c r="AK10" s="626"/>
      <c r="AL10" s="719"/>
      <c r="AM10" s="626"/>
      <c r="AN10" s="719"/>
      <c r="AO10" s="626"/>
      <c r="AP10" s="719"/>
      <c r="AQ10" s="626"/>
      <c r="AR10" s="719"/>
      <c r="AS10" s="626"/>
      <c r="AT10" s="719"/>
      <c r="AU10" s="626"/>
      <c r="AV10" s="719"/>
      <c r="AW10" s="626"/>
      <c r="AX10" s="719"/>
      <c r="AY10" s="626"/>
      <c r="AZ10" s="719"/>
      <c r="BA10" s="626"/>
      <c r="BB10" s="254"/>
      <c r="BC10" s="125"/>
      <c r="BD10" s="292">
        <v>2</v>
      </c>
      <c r="BE10" s="293" t="s">
        <v>46</v>
      </c>
      <c r="BF10" s="292" t="s">
        <v>27</v>
      </c>
      <c r="BG10" s="294" t="s">
        <v>0</v>
      </c>
      <c r="BH10" s="295"/>
      <c r="BI10" s="301" t="str">
        <f>IF(OR(ISBLANK(F10),ISBLANK(H10)),"N/A",IF(ABS((H10-F10)/F10)&gt;1,"&gt; 100%","ok"))</f>
        <v>N/A</v>
      </c>
      <c r="BJ10" s="774"/>
      <c r="BK10" s="639" t="str">
        <f>IF(OR(ISBLANK(H10),ISBLANK(J10)),"N/A",IF(ABS((J10-H10)/H10)&gt;0.25,"&gt; 25%","ok"))</f>
        <v>N/A</v>
      </c>
      <c r="BL10" s="639"/>
      <c r="BM10" s="639" t="str">
        <f>IF(OR(ISBLANK(J10),ISBLANK(L10)),"N/A",IF(ABS((L10-J10)/J10)&gt;0.25,"&gt; 25%","ok"))</f>
        <v>N/A</v>
      </c>
      <c r="BN10" s="639"/>
      <c r="BO10" s="639" t="str">
        <f>IF(OR(ISBLANK(L10),ISBLANK(N10)),"N/A",IF(ABS((N10-L10)/L10)&gt;0.25,"&gt; 25%","ok"))</f>
        <v>N/A</v>
      </c>
      <c r="BP10" s="639"/>
      <c r="BQ10" s="639" t="str">
        <f>IF(OR(ISBLANK(N10),ISBLANK(P10)),"N/A",IF(ABS((P10-N10)/N10)&gt;0.25,"&gt; 25%","ok"))</f>
        <v>N/A</v>
      </c>
      <c r="BR10" s="639"/>
      <c r="BS10" s="639" t="str">
        <f>IF(OR(ISBLANK(P10),ISBLANK(R10)),"N/A",IF(ABS((R10-P10)/P10)&gt;0.25,"&gt; 25%","ok"))</f>
        <v>N/A</v>
      </c>
      <c r="BT10" s="639"/>
      <c r="BU10" s="639" t="str">
        <f>IF(OR(ISBLANK(R10),ISBLANK(T10)),"N/A",IF(ABS((T10-R10)/R10)&gt;0.25,"&gt; 25%","ok"))</f>
        <v>N/A</v>
      </c>
      <c r="BV10" s="639"/>
      <c r="BW10" s="639" t="str">
        <f>IF(OR(ISBLANK(T10),ISBLANK(V10)),"N/A",IF(ABS((V10-T10)/T10)&gt;0.25,"&gt; 25%","ok"))</f>
        <v>N/A</v>
      </c>
      <c r="BX10" s="639"/>
      <c r="BY10" s="639" t="str">
        <f>IF(OR(ISBLANK(V10),ISBLANK(X10)),"N/A",IF(ABS((X10-V10)/V10)&gt;0.25,"&gt; 25%","ok"))</f>
        <v>N/A</v>
      </c>
      <c r="BZ10" s="639"/>
      <c r="CA10" s="639" t="str">
        <f>IF(OR(ISBLANK(X10),ISBLANK(Z10)),"N/A",IF(ABS((Z10-X10)/X10)&gt;0.25,"&gt; 25%","ok"))</f>
        <v>N/A</v>
      </c>
      <c r="CB10" s="639"/>
      <c r="CC10" s="639" t="str">
        <f>IF(OR(ISBLANK(Z10),ISBLANK(AB10)),"N/A",IF(ABS((AB10-Z10)/Z10)&gt;0.25,"&gt; 25%","ok"))</f>
        <v>N/A</v>
      </c>
      <c r="CD10" s="639"/>
      <c r="CE10" s="639" t="str">
        <f>IF(OR(ISBLANK(AB10),ISBLANK(AD10)),"N/A",IF(ABS((AD10-AB10)/AB10)&gt;0.25,"&gt; 25%","ok"))</f>
        <v>N/A</v>
      </c>
      <c r="CF10" s="639"/>
      <c r="CG10" s="639" t="str">
        <f>IF(OR(ISBLANK(AD10),ISBLANK(AF10)),"N/A",IF(ABS((AF10-AD10)/AD10)&gt;0.25,"&gt; 25%","ok"))</f>
        <v>N/A</v>
      </c>
      <c r="CH10" s="639"/>
      <c r="CI10" s="639" t="str">
        <f>IF(OR(ISBLANK(AF10),ISBLANK(AH10)),"N/A",IF(ABS((AH10-AF10)/AF10)&gt;0.25,"&gt; 25%","ok"))</f>
        <v>N/A</v>
      </c>
      <c r="CJ10" s="639"/>
      <c r="CK10" s="639" t="str">
        <f>IF(OR(ISBLANK(AH10),ISBLANK(AJ10)),"N/A",IF(ABS((AJ10-AH10)/AH10)&gt;0.25,"&gt; 25%","ok"))</f>
        <v>N/A</v>
      </c>
      <c r="CL10" s="639"/>
      <c r="CM10" s="639" t="str">
        <f>IF(OR(ISBLANK(AJ10),ISBLANK(AL10)),"N/A",IF(ABS((AL10-AJ10)/AJ10)&gt;0.25,"&gt; 25%","ok"))</f>
        <v>N/A</v>
      </c>
      <c r="CN10" s="639"/>
      <c r="CO10" s="639" t="str">
        <f>IF(OR(ISBLANK(AL10),ISBLANK(AN10)),"N/A",IF(ABS((AN10-AL10)/AL10)&gt;0.25,"&gt; 25%","ok"))</f>
        <v>N/A</v>
      </c>
      <c r="CP10" s="639"/>
      <c r="CQ10" s="639" t="str">
        <f>IF(OR(ISBLANK(AN10),ISBLANK(AP10)),"N/A",IF(ABS((AP10-AN10)/AN10)&gt;0.25,"&gt; 25%","ok"))</f>
        <v>N/A</v>
      </c>
      <c r="CR10" s="774"/>
      <c r="CS10" s="639" t="str">
        <f>IF(OR(ISBLANK(AP10),ISBLANK(AR10)),"N/A",IF(ABS((AR10-AP10)/AP10)&gt;0.25,"&gt; 25%","ok"))</f>
        <v>N/A</v>
      </c>
      <c r="CT10" s="639"/>
      <c r="CU10" s="639" t="str">
        <f>IF(OR(ISBLANK(AR10),ISBLANK(AT10)),"N/A",IF(ABS((AT10-AR10)/AR10)&gt;0.25,"&gt; 25%","ok"))</f>
        <v>N/A</v>
      </c>
      <c r="CV10" s="639"/>
      <c r="CW10" s="639" t="str">
        <f>IF(OR(ISBLANK(AT10),ISBLANK(AV10)),"N/A",IF(ABS((AV10-AT10)/AT10)&gt;0.25,"&gt; 25%","ok"))</f>
        <v>N/A</v>
      </c>
      <c r="CX10" s="639"/>
      <c r="CY10" s="639" t="str">
        <f>IF(OR(ISBLANK(AV10),ISBLANK(AX10)),"N/A",IF(ABS((AX10-AV10)/AV10)&gt;0.25,"&gt; 25%","ok"))</f>
        <v>N/A</v>
      </c>
      <c r="CZ10" s="639"/>
      <c r="DA10" s="639" t="str">
        <f>IF(OR(ISBLANK(AX10),ISBLANK(AZ10)),"N/A",IF(ABS((AZ10-AX10)/AX10)&gt;0.25,"&gt; 25%","ok"))</f>
        <v>N/A</v>
      </c>
      <c r="DB10" s="774"/>
      <c r="DC10" s="624"/>
      <c r="DD10" s="624"/>
      <c r="DE10" s="624"/>
      <c r="DF10" s="624"/>
      <c r="DG10" s="624"/>
      <c r="DH10" s="624"/>
      <c r="DI10" s="624"/>
      <c r="DJ10" s="624"/>
      <c r="DK10" s="624"/>
      <c r="DL10" s="624"/>
      <c r="DM10" s="624"/>
      <c r="DN10" s="624"/>
      <c r="DO10" s="624"/>
      <c r="DP10" s="624"/>
      <c r="DQ10" s="624"/>
      <c r="DR10" s="624"/>
      <c r="DS10" s="624"/>
      <c r="DT10" s="624"/>
      <c r="DU10" s="624"/>
    </row>
    <row r="11" spans="2:125" ht="24" customHeight="1">
      <c r="B11" s="394">
        <v>1805</v>
      </c>
      <c r="C11" s="711">
        <v>3</v>
      </c>
      <c r="D11" s="115" t="s">
        <v>273</v>
      </c>
      <c r="E11" s="715" t="s">
        <v>27</v>
      </c>
      <c r="F11" s="731"/>
      <c r="G11" s="625"/>
      <c r="H11" s="731"/>
      <c r="I11" s="625"/>
      <c r="J11" s="731"/>
      <c r="K11" s="625"/>
      <c r="L11" s="731"/>
      <c r="M11" s="625"/>
      <c r="N11" s="731"/>
      <c r="O11" s="625"/>
      <c r="P11" s="731"/>
      <c r="Q11" s="625"/>
      <c r="R11" s="731"/>
      <c r="S11" s="625"/>
      <c r="T11" s="731"/>
      <c r="U11" s="625"/>
      <c r="V11" s="731"/>
      <c r="W11" s="625"/>
      <c r="X11" s="731"/>
      <c r="Y11" s="625"/>
      <c r="Z11" s="731"/>
      <c r="AA11" s="625"/>
      <c r="AB11" s="731"/>
      <c r="AC11" s="625"/>
      <c r="AD11" s="731"/>
      <c r="AE11" s="625"/>
      <c r="AF11" s="731"/>
      <c r="AG11" s="625"/>
      <c r="AH11" s="731"/>
      <c r="AI11" s="625"/>
      <c r="AJ11" s="731"/>
      <c r="AK11" s="625"/>
      <c r="AL11" s="731"/>
      <c r="AM11" s="625"/>
      <c r="AN11" s="731"/>
      <c r="AO11" s="625"/>
      <c r="AP11" s="731"/>
      <c r="AQ11" s="625"/>
      <c r="AR11" s="731"/>
      <c r="AS11" s="625"/>
      <c r="AT11" s="731"/>
      <c r="AU11" s="625"/>
      <c r="AV11" s="731"/>
      <c r="AW11" s="625"/>
      <c r="AX11" s="731"/>
      <c r="AY11" s="625"/>
      <c r="AZ11" s="731"/>
      <c r="BA11" s="625"/>
      <c r="BB11" s="254"/>
      <c r="BC11" s="125"/>
      <c r="BD11" s="292">
        <v>3</v>
      </c>
      <c r="BE11" s="293" t="s">
        <v>47</v>
      </c>
      <c r="BF11" s="292" t="s">
        <v>27</v>
      </c>
      <c r="BG11" s="294" t="s">
        <v>0</v>
      </c>
      <c r="BH11" s="295"/>
      <c r="BI11" s="301" t="str">
        <f aca="true" t="shared" si="0" ref="BI11:BI22">IF(OR(ISBLANK(F11),ISBLANK(H11)),"N/A",IF(ABS((H11-F11)/F11)&gt;1,"&gt; 100%","ok"))</f>
        <v>N/A</v>
      </c>
      <c r="BJ11" s="775"/>
      <c r="BK11" s="639" t="str">
        <f aca="true" t="shared" si="1" ref="BK11:BK22">IF(OR(ISBLANK(H11),ISBLANK(J11)),"N/A",IF(ABS((J11-H11)/H11)&gt;0.25,"&gt; 25%","ok"))</f>
        <v>N/A</v>
      </c>
      <c r="BL11" s="639"/>
      <c r="BM11" s="639" t="str">
        <f aca="true" t="shared" si="2" ref="BM11:BM22">IF(OR(ISBLANK(J11),ISBLANK(L11)),"N/A",IF(ABS((L11-J11)/J11)&gt;0.25,"&gt; 25%","ok"))</f>
        <v>N/A</v>
      </c>
      <c r="BN11" s="639"/>
      <c r="BO11" s="639" t="str">
        <f aca="true" t="shared" si="3" ref="BO11:BO22">IF(OR(ISBLANK(L11),ISBLANK(N11)),"N/A",IF(ABS((N11-L11)/L11)&gt;0.25,"&gt; 25%","ok"))</f>
        <v>N/A</v>
      </c>
      <c r="BP11" s="639"/>
      <c r="BQ11" s="639" t="str">
        <f aca="true" t="shared" si="4" ref="BQ11:BQ22">IF(OR(ISBLANK(N11),ISBLANK(P11)),"N/A",IF(ABS((P11-N11)/N11)&gt;0.25,"&gt; 25%","ok"))</f>
        <v>N/A</v>
      </c>
      <c r="BR11" s="639"/>
      <c r="BS11" s="639" t="str">
        <f aca="true" t="shared" si="5" ref="BS11:BS22">IF(OR(ISBLANK(P11),ISBLANK(R11)),"N/A",IF(ABS((R11-P11)/P11)&gt;0.25,"&gt; 25%","ok"))</f>
        <v>N/A</v>
      </c>
      <c r="BT11" s="639"/>
      <c r="BU11" s="639" t="str">
        <f aca="true" t="shared" si="6" ref="BU11:BU22">IF(OR(ISBLANK(R11),ISBLANK(T11)),"N/A",IF(ABS((T11-R11)/R11)&gt;0.25,"&gt; 25%","ok"))</f>
        <v>N/A</v>
      </c>
      <c r="BV11" s="639"/>
      <c r="BW11" s="639" t="str">
        <f aca="true" t="shared" si="7" ref="BW11:BW22">IF(OR(ISBLANK(T11),ISBLANK(V11)),"N/A",IF(ABS((V11-T11)/T11)&gt;0.25,"&gt; 25%","ok"))</f>
        <v>N/A</v>
      </c>
      <c r="BX11" s="639"/>
      <c r="BY11" s="639" t="str">
        <f aca="true" t="shared" si="8" ref="BY11:BY22">IF(OR(ISBLANK(V11),ISBLANK(X11)),"N/A",IF(ABS((X11-V11)/V11)&gt;0.25,"&gt; 25%","ok"))</f>
        <v>N/A</v>
      </c>
      <c r="BZ11" s="639"/>
      <c r="CA11" s="639" t="str">
        <f aca="true" t="shared" si="9" ref="CA11:CA22">IF(OR(ISBLANK(X11),ISBLANK(Z11)),"N/A",IF(ABS((Z11-X11)/X11)&gt;0.25,"&gt; 25%","ok"))</f>
        <v>N/A</v>
      </c>
      <c r="CB11" s="639"/>
      <c r="CC11" s="639" t="str">
        <f aca="true" t="shared" si="10" ref="CC11:CC22">IF(OR(ISBLANK(Z11),ISBLANK(AB11)),"N/A",IF(ABS((AB11-Z11)/Z11)&gt;0.25,"&gt; 25%","ok"))</f>
        <v>N/A</v>
      </c>
      <c r="CD11" s="639"/>
      <c r="CE11" s="639" t="str">
        <f aca="true" t="shared" si="11" ref="CE11:CE22">IF(OR(ISBLANK(AB11),ISBLANK(AD11)),"N/A",IF(ABS((AD11-AB11)/AB11)&gt;0.25,"&gt; 25%","ok"))</f>
        <v>N/A</v>
      </c>
      <c r="CF11" s="639"/>
      <c r="CG11" s="639" t="str">
        <f aca="true" t="shared" si="12" ref="CG11:CG22">IF(OR(ISBLANK(AD11),ISBLANK(AF11)),"N/A",IF(ABS((AF11-AD11)/AD11)&gt;0.25,"&gt; 25%","ok"))</f>
        <v>N/A</v>
      </c>
      <c r="CH11" s="639"/>
      <c r="CI11" s="639" t="str">
        <f aca="true" t="shared" si="13" ref="CI11:CI22">IF(OR(ISBLANK(AF11),ISBLANK(AH11)),"N/A",IF(ABS((AH11-AF11)/AF11)&gt;0.25,"&gt; 25%","ok"))</f>
        <v>N/A</v>
      </c>
      <c r="CJ11" s="639"/>
      <c r="CK11" s="639" t="str">
        <f aca="true" t="shared" si="14" ref="CK11:CK22">IF(OR(ISBLANK(AH11),ISBLANK(AJ11)),"N/A",IF(ABS((AJ11-AH11)/AH11)&gt;0.25,"&gt; 25%","ok"))</f>
        <v>N/A</v>
      </c>
      <c r="CL11" s="639"/>
      <c r="CM11" s="639" t="str">
        <f aca="true" t="shared" si="15" ref="CM11:CM22">IF(OR(ISBLANK(AJ11),ISBLANK(AL11)),"N/A",IF(ABS((AL11-AJ11)/AJ11)&gt;0.25,"&gt; 25%","ok"))</f>
        <v>N/A</v>
      </c>
      <c r="CN11" s="639"/>
      <c r="CO11" s="639" t="str">
        <f aca="true" t="shared" si="16" ref="CO11:CO22">IF(OR(ISBLANK(AL11),ISBLANK(AN11)),"N/A",IF(ABS((AN11-AL11)/AL11)&gt;0.25,"&gt; 25%","ok"))</f>
        <v>N/A</v>
      </c>
      <c r="CP11" s="639"/>
      <c r="CQ11" s="639" t="str">
        <f aca="true" t="shared" si="17" ref="CQ11:CQ22">IF(OR(ISBLANK(AN11),ISBLANK(AP11)),"N/A",IF(ABS((AP11-AN11)/AN11)&gt;0.25,"&gt; 25%","ok"))</f>
        <v>N/A</v>
      </c>
      <c r="CR11" s="775"/>
      <c r="CS11" s="639" t="str">
        <f aca="true" t="shared" si="18" ref="CS11:CS22">IF(OR(ISBLANK(AP11),ISBLANK(AR11)),"N/A",IF(ABS((AR11-AP11)/AP11)&gt;0.25,"&gt; 25%","ok"))</f>
        <v>N/A</v>
      </c>
      <c r="CT11" s="639"/>
      <c r="CU11" s="639" t="str">
        <f aca="true" t="shared" si="19" ref="CU11:CU22">IF(OR(ISBLANK(AR11),ISBLANK(AT11)),"N/A",IF(ABS((AT11-AR11)/AR11)&gt;0.25,"&gt; 25%","ok"))</f>
        <v>N/A</v>
      </c>
      <c r="CV11" s="639"/>
      <c r="CW11" s="639" t="str">
        <f aca="true" t="shared" si="20" ref="CW11:CW22">IF(OR(ISBLANK(AT11),ISBLANK(AV11)),"N/A",IF(ABS((AV11-AT11)/AT11)&gt;0.25,"&gt; 25%","ok"))</f>
        <v>N/A</v>
      </c>
      <c r="CX11" s="639"/>
      <c r="CY11" s="639" t="str">
        <f aca="true" t="shared" si="21" ref="CY11:CY22">IF(OR(ISBLANK(AV11),ISBLANK(AX11)),"N/A",IF(ABS((AX11-AV11)/AV11)&gt;0.25,"&gt; 25%","ok"))</f>
        <v>N/A</v>
      </c>
      <c r="CZ11" s="639"/>
      <c r="DA11" s="639" t="str">
        <f aca="true" t="shared" si="22" ref="DA11:DA22">IF(OR(ISBLANK(AX11),ISBLANK(AZ11)),"N/A",IF(ABS((AZ11-AX11)/AX11)&gt;0.25,"&gt; 25%","ok"))</f>
        <v>N/A</v>
      </c>
      <c r="DB11" s="775"/>
      <c r="DC11" s="624"/>
      <c r="DD11" s="624"/>
      <c r="DE11" s="624"/>
      <c r="DF11" s="624"/>
      <c r="DG11" s="624"/>
      <c r="DH11" s="624"/>
      <c r="DI11" s="624"/>
      <c r="DJ11" s="624"/>
      <c r="DK11" s="624"/>
      <c r="DL11" s="624"/>
      <c r="DM11" s="624"/>
      <c r="DN11" s="624"/>
      <c r="DO11" s="624"/>
      <c r="DP11" s="624"/>
      <c r="DQ11" s="624"/>
      <c r="DR11" s="624"/>
      <c r="DS11" s="624"/>
      <c r="DT11" s="624"/>
      <c r="DU11" s="624"/>
    </row>
    <row r="12" spans="1:125" ht="27" customHeight="1">
      <c r="A12" s="364" t="s">
        <v>34</v>
      </c>
      <c r="B12" s="394">
        <v>1814</v>
      </c>
      <c r="C12" s="711">
        <v>4</v>
      </c>
      <c r="D12" s="740" t="s">
        <v>339</v>
      </c>
      <c r="E12" s="714" t="s">
        <v>27</v>
      </c>
      <c r="F12" s="717"/>
      <c r="G12" s="674"/>
      <c r="H12" s="717"/>
      <c r="I12" s="674"/>
      <c r="J12" s="717"/>
      <c r="K12" s="674"/>
      <c r="L12" s="717"/>
      <c r="M12" s="674"/>
      <c r="N12" s="717"/>
      <c r="O12" s="674"/>
      <c r="P12" s="717"/>
      <c r="Q12" s="674"/>
      <c r="R12" s="717"/>
      <c r="S12" s="674"/>
      <c r="T12" s="717"/>
      <c r="U12" s="674"/>
      <c r="V12" s="717"/>
      <c r="W12" s="674"/>
      <c r="X12" s="717"/>
      <c r="Y12" s="674"/>
      <c r="Z12" s="717"/>
      <c r="AA12" s="674"/>
      <c r="AB12" s="717"/>
      <c r="AC12" s="674"/>
      <c r="AD12" s="717"/>
      <c r="AE12" s="674"/>
      <c r="AF12" s="717"/>
      <c r="AG12" s="674"/>
      <c r="AH12" s="717"/>
      <c r="AI12" s="674"/>
      <c r="AJ12" s="717"/>
      <c r="AK12" s="674"/>
      <c r="AL12" s="717"/>
      <c r="AM12" s="674"/>
      <c r="AN12" s="717"/>
      <c r="AO12" s="674"/>
      <c r="AP12" s="717"/>
      <c r="AQ12" s="674"/>
      <c r="AR12" s="717"/>
      <c r="AS12" s="674"/>
      <c r="AT12" s="717"/>
      <c r="AU12" s="674"/>
      <c r="AV12" s="717"/>
      <c r="AW12" s="674"/>
      <c r="AX12" s="717"/>
      <c r="AY12" s="674"/>
      <c r="AZ12" s="717"/>
      <c r="BA12" s="674"/>
      <c r="BB12" s="254"/>
      <c r="BC12" s="125"/>
      <c r="BD12" s="292">
        <v>4</v>
      </c>
      <c r="BE12" s="342" t="s">
        <v>326</v>
      </c>
      <c r="BF12" s="292" t="s">
        <v>27</v>
      </c>
      <c r="BG12" s="294" t="s">
        <v>0</v>
      </c>
      <c r="BH12" s="295"/>
      <c r="BI12" s="301" t="str">
        <f t="shared" si="0"/>
        <v>N/A</v>
      </c>
      <c r="BJ12" s="775"/>
      <c r="BK12" s="639" t="str">
        <f t="shared" si="1"/>
        <v>N/A</v>
      </c>
      <c r="BL12" s="639"/>
      <c r="BM12" s="639" t="str">
        <f t="shared" si="2"/>
        <v>N/A</v>
      </c>
      <c r="BN12" s="639"/>
      <c r="BO12" s="639" t="str">
        <f t="shared" si="3"/>
        <v>N/A</v>
      </c>
      <c r="BP12" s="639"/>
      <c r="BQ12" s="639" t="str">
        <f t="shared" si="4"/>
        <v>N/A</v>
      </c>
      <c r="BR12" s="639"/>
      <c r="BS12" s="639" t="str">
        <f t="shared" si="5"/>
        <v>N/A</v>
      </c>
      <c r="BT12" s="639"/>
      <c r="BU12" s="639" t="str">
        <f t="shared" si="6"/>
        <v>N/A</v>
      </c>
      <c r="BV12" s="639"/>
      <c r="BW12" s="639" t="str">
        <f t="shared" si="7"/>
        <v>N/A</v>
      </c>
      <c r="BX12" s="639"/>
      <c r="BY12" s="639" t="str">
        <f t="shared" si="8"/>
        <v>N/A</v>
      </c>
      <c r="BZ12" s="639"/>
      <c r="CA12" s="639" t="str">
        <f t="shared" si="9"/>
        <v>N/A</v>
      </c>
      <c r="CB12" s="639"/>
      <c r="CC12" s="639" t="str">
        <f t="shared" si="10"/>
        <v>N/A</v>
      </c>
      <c r="CD12" s="639"/>
      <c r="CE12" s="639" t="str">
        <f t="shared" si="11"/>
        <v>N/A</v>
      </c>
      <c r="CF12" s="639"/>
      <c r="CG12" s="639" t="str">
        <f t="shared" si="12"/>
        <v>N/A</v>
      </c>
      <c r="CH12" s="639"/>
      <c r="CI12" s="639" t="str">
        <f t="shared" si="13"/>
        <v>N/A</v>
      </c>
      <c r="CJ12" s="639"/>
      <c r="CK12" s="639" t="str">
        <f t="shared" si="14"/>
        <v>N/A</v>
      </c>
      <c r="CL12" s="639"/>
      <c r="CM12" s="639" t="str">
        <f t="shared" si="15"/>
        <v>N/A</v>
      </c>
      <c r="CN12" s="639"/>
      <c r="CO12" s="639" t="str">
        <f t="shared" si="16"/>
        <v>N/A</v>
      </c>
      <c r="CP12" s="639"/>
      <c r="CQ12" s="639" t="str">
        <f t="shared" si="17"/>
        <v>N/A</v>
      </c>
      <c r="CR12" s="775"/>
      <c r="CS12" s="639" t="str">
        <f t="shared" si="18"/>
        <v>N/A</v>
      </c>
      <c r="CT12" s="639"/>
      <c r="CU12" s="639" t="str">
        <f t="shared" si="19"/>
        <v>N/A</v>
      </c>
      <c r="CV12" s="639"/>
      <c r="CW12" s="639" t="str">
        <f t="shared" si="20"/>
        <v>N/A</v>
      </c>
      <c r="CX12" s="639"/>
      <c r="CY12" s="639" t="str">
        <f t="shared" si="21"/>
        <v>N/A</v>
      </c>
      <c r="CZ12" s="639"/>
      <c r="DA12" s="639" t="str">
        <f t="shared" si="22"/>
        <v>N/A</v>
      </c>
      <c r="DB12" s="775"/>
      <c r="DC12" s="624"/>
      <c r="DD12" s="624"/>
      <c r="DE12" s="624"/>
      <c r="DF12" s="624"/>
      <c r="DG12" s="624"/>
      <c r="DH12" s="624"/>
      <c r="DI12" s="624"/>
      <c r="DJ12" s="624"/>
      <c r="DK12" s="624"/>
      <c r="DL12" s="624"/>
      <c r="DM12" s="624"/>
      <c r="DN12" s="624"/>
      <c r="DO12" s="624"/>
      <c r="DP12" s="624"/>
      <c r="DQ12" s="624"/>
      <c r="DR12" s="624"/>
      <c r="DS12" s="624"/>
      <c r="DT12" s="624"/>
      <c r="DU12" s="624"/>
    </row>
    <row r="13" spans="2:125" ht="27" customHeight="1">
      <c r="B13" s="394">
        <v>1832</v>
      </c>
      <c r="C13" s="711">
        <v>5</v>
      </c>
      <c r="D13" s="741" t="s">
        <v>274</v>
      </c>
      <c r="E13" s="714" t="s">
        <v>27</v>
      </c>
      <c r="F13" s="717"/>
      <c r="G13" s="625"/>
      <c r="H13" s="717"/>
      <c r="I13" s="625"/>
      <c r="J13" s="717"/>
      <c r="K13" s="625"/>
      <c r="L13" s="717"/>
      <c r="M13" s="625"/>
      <c r="N13" s="717"/>
      <c r="O13" s="625"/>
      <c r="P13" s="717"/>
      <c r="Q13" s="625"/>
      <c r="R13" s="717"/>
      <c r="S13" s="625"/>
      <c r="T13" s="717"/>
      <c r="U13" s="625"/>
      <c r="V13" s="717"/>
      <c r="W13" s="625"/>
      <c r="X13" s="717"/>
      <c r="Y13" s="625"/>
      <c r="Z13" s="717"/>
      <c r="AA13" s="625"/>
      <c r="AB13" s="717"/>
      <c r="AC13" s="625"/>
      <c r="AD13" s="717"/>
      <c r="AE13" s="625"/>
      <c r="AF13" s="717"/>
      <c r="AG13" s="625"/>
      <c r="AH13" s="717"/>
      <c r="AI13" s="625"/>
      <c r="AJ13" s="717"/>
      <c r="AK13" s="625"/>
      <c r="AL13" s="717"/>
      <c r="AM13" s="625"/>
      <c r="AN13" s="717"/>
      <c r="AO13" s="625"/>
      <c r="AP13" s="717"/>
      <c r="AQ13" s="625"/>
      <c r="AR13" s="717"/>
      <c r="AS13" s="625"/>
      <c r="AT13" s="717"/>
      <c r="AU13" s="625"/>
      <c r="AV13" s="717"/>
      <c r="AW13" s="625"/>
      <c r="AX13" s="717"/>
      <c r="AY13" s="625"/>
      <c r="AZ13" s="717"/>
      <c r="BA13" s="625"/>
      <c r="BB13" s="254"/>
      <c r="BC13" s="125"/>
      <c r="BD13" s="292">
        <v>5</v>
      </c>
      <c r="BE13" s="424" t="s">
        <v>64</v>
      </c>
      <c r="BF13" s="292" t="s">
        <v>27</v>
      </c>
      <c r="BG13" s="294" t="s">
        <v>0</v>
      </c>
      <c r="BH13" s="295"/>
      <c r="BI13" s="301" t="str">
        <f t="shared" si="0"/>
        <v>N/A</v>
      </c>
      <c r="BJ13" s="775"/>
      <c r="BK13" s="639" t="str">
        <f t="shared" si="1"/>
        <v>N/A</v>
      </c>
      <c r="BL13" s="639"/>
      <c r="BM13" s="639" t="str">
        <f t="shared" si="2"/>
        <v>N/A</v>
      </c>
      <c r="BN13" s="639"/>
      <c r="BO13" s="639" t="str">
        <f t="shared" si="3"/>
        <v>N/A</v>
      </c>
      <c r="BP13" s="639"/>
      <c r="BQ13" s="639" t="str">
        <f t="shared" si="4"/>
        <v>N/A</v>
      </c>
      <c r="BR13" s="639"/>
      <c r="BS13" s="639" t="str">
        <f t="shared" si="5"/>
        <v>N/A</v>
      </c>
      <c r="BT13" s="639"/>
      <c r="BU13" s="639" t="str">
        <f t="shared" si="6"/>
        <v>N/A</v>
      </c>
      <c r="BV13" s="639"/>
      <c r="BW13" s="639" t="str">
        <f t="shared" si="7"/>
        <v>N/A</v>
      </c>
      <c r="BX13" s="639"/>
      <c r="BY13" s="639" t="str">
        <f t="shared" si="8"/>
        <v>N/A</v>
      </c>
      <c r="BZ13" s="639"/>
      <c r="CA13" s="639" t="str">
        <f t="shared" si="9"/>
        <v>N/A</v>
      </c>
      <c r="CB13" s="639"/>
      <c r="CC13" s="639" t="str">
        <f t="shared" si="10"/>
        <v>N/A</v>
      </c>
      <c r="CD13" s="639"/>
      <c r="CE13" s="639" t="str">
        <f t="shared" si="11"/>
        <v>N/A</v>
      </c>
      <c r="CF13" s="639"/>
      <c r="CG13" s="639" t="str">
        <f t="shared" si="12"/>
        <v>N/A</v>
      </c>
      <c r="CH13" s="639"/>
      <c r="CI13" s="639" t="str">
        <f t="shared" si="13"/>
        <v>N/A</v>
      </c>
      <c r="CJ13" s="639"/>
      <c r="CK13" s="639" t="str">
        <f t="shared" si="14"/>
        <v>N/A</v>
      </c>
      <c r="CL13" s="639"/>
      <c r="CM13" s="639" t="str">
        <f t="shared" si="15"/>
        <v>N/A</v>
      </c>
      <c r="CN13" s="639"/>
      <c r="CO13" s="639" t="str">
        <f t="shared" si="16"/>
        <v>N/A</v>
      </c>
      <c r="CP13" s="639"/>
      <c r="CQ13" s="639" t="str">
        <f t="shared" si="17"/>
        <v>N/A</v>
      </c>
      <c r="CR13" s="775"/>
      <c r="CS13" s="639" t="str">
        <f t="shared" si="18"/>
        <v>N/A</v>
      </c>
      <c r="CT13" s="639"/>
      <c r="CU13" s="639" t="str">
        <f t="shared" si="19"/>
        <v>N/A</v>
      </c>
      <c r="CV13" s="639"/>
      <c r="CW13" s="639" t="str">
        <f t="shared" si="20"/>
        <v>N/A</v>
      </c>
      <c r="CX13" s="639"/>
      <c r="CY13" s="639" t="str">
        <f t="shared" si="21"/>
        <v>N/A</v>
      </c>
      <c r="CZ13" s="639"/>
      <c r="DA13" s="639" t="str">
        <f t="shared" si="22"/>
        <v>N/A</v>
      </c>
      <c r="DB13" s="775"/>
      <c r="DC13" s="624"/>
      <c r="DD13" s="624"/>
      <c r="DE13" s="624"/>
      <c r="DF13" s="624"/>
      <c r="DG13" s="624"/>
      <c r="DH13" s="624"/>
      <c r="DI13" s="624"/>
      <c r="DJ13" s="624"/>
      <c r="DK13" s="624"/>
      <c r="DL13" s="624"/>
      <c r="DM13" s="624"/>
      <c r="DN13" s="624"/>
      <c r="DO13" s="624"/>
      <c r="DP13" s="624"/>
      <c r="DQ13" s="624"/>
      <c r="DR13" s="624"/>
      <c r="DS13" s="624"/>
      <c r="DT13" s="624"/>
      <c r="DU13" s="624"/>
    </row>
    <row r="14" spans="2:125" ht="27" customHeight="1">
      <c r="B14" s="394">
        <v>1833</v>
      </c>
      <c r="C14" s="712">
        <v>6</v>
      </c>
      <c r="D14" s="741" t="s">
        <v>275</v>
      </c>
      <c r="E14" s="714" t="s">
        <v>27</v>
      </c>
      <c r="F14" s="717"/>
      <c r="G14" s="625"/>
      <c r="H14" s="717"/>
      <c r="I14" s="625"/>
      <c r="J14" s="717"/>
      <c r="K14" s="625"/>
      <c r="L14" s="717"/>
      <c r="M14" s="625"/>
      <c r="N14" s="717"/>
      <c r="O14" s="625"/>
      <c r="P14" s="717"/>
      <c r="Q14" s="625"/>
      <c r="R14" s="717"/>
      <c r="S14" s="625"/>
      <c r="T14" s="717"/>
      <c r="U14" s="625"/>
      <c r="V14" s="717"/>
      <c r="W14" s="625"/>
      <c r="X14" s="717"/>
      <c r="Y14" s="625"/>
      <c r="Z14" s="717"/>
      <c r="AA14" s="625"/>
      <c r="AB14" s="717"/>
      <c r="AC14" s="625"/>
      <c r="AD14" s="717"/>
      <c r="AE14" s="625"/>
      <c r="AF14" s="717"/>
      <c r="AG14" s="625"/>
      <c r="AH14" s="717"/>
      <c r="AI14" s="625"/>
      <c r="AJ14" s="717"/>
      <c r="AK14" s="625"/>
      <c r="AL14" s="717"/>
      <c r="AM14" s="625"/>
      <c r="AN14" s="717"/>
      <c r="AO14" s="625"/>
      <c r="AP14" s="717"/>
      <c r="AQ14" s="625"/>
      <c r="AR14" s="717"/>
      <c r="AS14" s="625"/>
      <c r="AT14" s="717"/>
      <c r="AU14" s="625"/>
      <c r="AV14" s="717"/>
      <c r="AW14" s="625"/>
      <c r="AX14" s="717"/>
      <c r="AY14" s="625"/>
      <c r="AZ14" s="717"/>
      <c r="BA14" s="625"/>
      <c r="BB14" s="254"/>
      <c r="BC14" s="125"/>
      <c r="BD14" s="292">
        <v>6</v>
      </c>
      <c r="BE14" s="424" t="s">
        <v>65</v>
      </c>
      <c r="BF14" s="292" t="s">
        <v>27</v>
      </c>
      <c r="BG14" s="294" t="s">
        <v>0</v>
      </c>
      <c r="BH14" s="295"/>
      <c r="BI14" s="301" t="str">
        <f t="shared" si="0"/>
        <v>N/A</v>
      </c>
      <c r="BJ14" s="775"/>
      <c r="BK14" s="639" t="str">
        <f t="shared" si="1"/>
        <v>N/A</v>
      </c>
      <c r="BL14" s="639"/>
      <c r="BM14" s="639" t="str">
        <f t="shared" si="2"/>
        <v>N/A</v>
      </c>
      <c r="BN14" s="639"/>
      <c r="BO14" s="639" t="str">
        <f t="shared" si="3"/>
        <v>N/A</v>
      </c>
      <c r="BP14" s="639"/>
      <c r="BQ14" s="639" t="str">
        <f t="shared" si="4"/>
        <v>N/A</v>
      </c>
      <c r="BR14" s="639"/>
      <c r="BS14" s="639" t="str">
        <f t="shared" si="5"/>
        <v>N/A</v>
      </c>
      <c r="BT14" s="639"/>
      <c r="BU14" s="639" t="str">
        <f t="shared" si="6"/>
        <v>N/A</v>
      </c>
      <c r="BV14" s="639"/>
      <c r="BW14" s="639" t="str">
        <f t="shared" si="7"/>
        <v>N/A</v>
      </c>
      <c r="BX14" s="639"/>
      <c r="BY14" s="639" t="str">
        <f t="shared" si="8"/>
        <v>N/A</v>
      </c>
      <c r="BZ14" s="639"/>
      <c r="CA14" s="639" t="str">
        <f t="shared" si="9"/>
        <v>N/A</v>
      </c>
      <c r="CB14" s="639"/>
      <c r="CC14" s="639" t="str">
        <f t="shared" si="10"/>
        <v>N/A</v>
      </c>
      <c r="CD14" s="639"/>
      <c r="CE14" s="639" t="str">
        <f t="shared" si="11"/>
        <v>N/A</v>
      </c>
      <c r="CF14" s="639"/>
      <c r="CG14" s="639" t="str">
        <f t="shared" si="12"/>
        <v>N/A</v>
      </c>
      <c r="CH14" s="639"/>
      <c r="CI14" s="639" t="str">
        <f t="shared" si="13"/>
        <v>N/A</v>
      </c>
      <c r="CJ14" s="639"/>
      <c r="CK14" s="639" t="str">
        <f t="shared" si="14"/>
        <v>N/A</v>
      </c>
      <c r="CL14" s="639"/>
      <c r="CM14" s="639" t="str">
        <f t="shared" si="15"/>
        <v>N/A</v>
      </c>
      <c r="CN14" s="639"/>
      <c r="CO14" s="639" t="str">
        <f t="shared" si="16"/>
        <v>N/A</v>
      </c>
      <c r="CP14" s="639"/>
      <c r="CQ14" s="639" t="str">
        <f t="shared" si="17"/>
        <v>N/A</v>
      </c>
      <c r="CR14" s="775"/>
      <c r="CS14" s="639" t="str">
        <f t="shared" si="18"/>
        <v>N/A</v>
      </c>
      <c r="CT14" s="639"/>
      <c r="CU14" s="639" t="str">
        <f t="shared" si="19"/>
        <v>N/A</v>
      </c>
      <c r="CV14" s="639"/>
      <c r="CW14" s="639" t="str">
        <f t="shared" si="20"/>
        <v>N/A</v>
      </c>
      <c r="CX14" s="639"/>
      <c r="CY14" s="639" t="str">
        <f t="shared" si="21"/>
        <v>N/A</v>
      </c>
      <c r="CZ14" s="639"/>
      <c r="DA14" s="639" t="str">
        <f t="shared" si="22"/>
        <v>N/A</v>
      </c>
      <c r="DB14" s="775"/>
      <c r="DC14" s="624"/>
      <c r="DD14" s="624"/>
      <c r="DE14" s="624"/>
      <c r="DF14" s="624"/>
      <c r="DG14" s="624"/>
      <c r="DH14" s="624"/>
      <c r="DI14" s="624"/>
      <c r="DJ14" s="624"/>
      <c r="DK14" s="624"/>
      <c r="DL14" s="624"/>
      <c r="DM14" s="624"/>
      <c r="DN14" s="624"/>
      <c r="DO14" s="624"/>
      <c r="DP14" s="624"/>
      <c r="DQ14" s="624"/>
      <c r="DR14" s="624"/>
      <c r="DS14" s="624"/>
      <c r="DT14" s="624"/>
      <c r="DU14" s="624"/>
    </row>
    <row r="15" spans="1:125" ht="24.75" customHeight="1">
      <c r="A15" s="364" t="s">
        <v>109</v>
      </c>
      <c r="B15" s="394">
        <v>1834</v>
      </c>
      <c r="C15" s="711">
        <v>7</v>
      </c>
      <c r="D15" s="742" t="s">
        <v>338</v>
      </c>
      <c r="E15" s="715" t="s">
        <v>27</v>
      </c>
      <c r="F15" s="717"/>
      <c r="G15" s="625"/>
      <c r="H15" s="717"/>
      <c r="I15" s="625"/>
      <c r="J15" s="717"/>
      <c r="K15" s="625"/>
      <c r="L15" s="717"/>
      <c r="M15" s="625"/>
      <c r="N15" s="717"/>
      <c r="O15" s="625"/>
      <c r="P15" s="717"/>
      <c r="Q15" s="625"/>
      <c r="R15" s="717"/>
      <c r="S15" s="625"/>
      <c r="T15" s="717"/>
      <c r="U15" s="625"/>
      <c r="V15" s="717"/>
      <c r="W15" s="625"/>
      <c r="X15" s="717"/>
      <c r="Y15" s="625"/>
      <c r="Z15" s="717"/>
      <c r="AA15" s="625"/>
      <c r="AB15" s="717"/>
      <c r="AC15" s="625"/>
      <c r="AD15" s="717"/>
      <c r="AE15" s="625"/>
      <c r="AF15" s="717"/>
      <c r="AG15" s="625"/>
      <c r="AH15" s="717"/>
      <c r="AI15" s="625"/>
      <c r="AJ15" s="717"/>
      <c r="AK15" s="625"/>
      <c r="AL15" s="717"/>
      <c r="AM15" s="625"/>
      <c r="AN15" s="717"/>
      <c r="AO15" s="625"/>
      <c r="AP15" s="717"/>
      <c r="AQ15" s="625"/>
      <c r="AR15" s="717"/>
      <c r="AS15" s="625"/>
      <c r="AT15" s="717"/>
      <c r="AU15" s="625"/>
      <c r="AV15" s="717"/>
      <c r="AW15" s="625"/>
      <c r="AX15" s="717"/>
      <c r="AY15" s="625"/>
      <c r="AZ15" s="717"/>
      <c r="BA15" s="625"/>
      <c r="BB15" s="254"/>
      <c r="BC15" s="125"/>
      <c r="BD15" s="292">
        <v>7</v>
      </c>
      <c r="BE15" s="342" t="s">
        <v>335</v>
      </c>
      <c r="BF15" s="292" t="s">
        <v>27</v>
      </c>
      <c r="BG15" s="294" t="s">
        <v>0</v>
      </c>
      <c r="BH15" s="295"/>
      <c r="BI15" s="301" t="str">
        <f t="shared" si="0"/>
        <v>N/A</v>
      </c>
      <c r="BJ15" s="775"/>
      <c r="BK15" s="639" t="str">
        <f t="shared" si="1"/>
        <v>N/A</v>
      </c>
      <c r="BL15" s="639"/>
      <c r="BM15" s="639" t="str">
        <f t="shared" si="2"/>
        <v>N/A</v>
      </c>
      <c r="BN15" s="639"/>
      <c r="BO15" s="639" t="str">
        <f t="shared" si="3"/>
        <v>N/A</v>
      </c>
      <c r="BP15" s="639"/>
      <c r="BQ15" s="639" t="str">
        <f t="shared" si="4"/>
        <v>N/A</v>
      </c>
      <c r="BR15" s="639"/>
      <c r="BS15" s="639" t="str">
        <f t="shared" si="5"/>
        <v>N/A</v>
      </c>
      <c r="BT15" s="639"/>
      <c r="BU15" s="639" t="str">
        <f t="shared" si="6"/>
        <v>N/A</v>
      </c>
      <c r="BV15" s="639"/>
      <c r="BW15" s="639" t="str">
        <f t="shared" si="7"/>
        <v>N/A</v>
      </c>
      <c r="BX15" s="639"/>
      <c r="BY15" s="639" t="str">
        <f t="shared" si="8"/>
        <v>N/A</v>
      </c>
      <c r="BZ15" s="639"/>
      <c r="CA15" s="639" t="str">
        <f t="shared" si="9"/>
        <v>N/A</v>
      </c>
      <c r="CB15" s="639"/>
      <c r="CC15" s="639" t="str">
        <f t="shared" si="10"/>
        <v>N/A</v>
      </c>
      <c r="CD15" s="639"/>
      <c r="CE15" s="639" t="str">
        <f t="shared" si="11"/>
        <v>N/A</v>
      </c>
      <c r="CF15" s="639"/>
      <c r="CG15" s="639" t="str">
        <f t="shared" si="12"/>
        <v>N/A</v>
      </c>
      <c r="CH15" s="639"/>
      <c r="CI15" s="639" t="str">
        <f t="shared" si="13"/>
        <v>N/A</v>
      </c>
      <c r="CJ15" s="639"/>
      <c r="CK15" s="639" t="str">
        <f t="shared" si="14"/>
        <v>N/A</v>
      </c>
      <c r="CL15" s="639"/>
      <c r="CM15" s="639" t="str">
        <f t="shared" si="15"/>
        <v>N/A</v>
      </c>
      <c r="CN15" s="639"/>
      <c r="CO15" s="639" t="str">
        <f t="shared" si="16"/>
        <v>N/A</v>
      </c>
      <c r="CP15" s="639"/>
      <c r="CQ15" s="639" t="str">
        <f t="shared" si="17"/>
        <v>N/A</v>
      </c>
      <c r="CR15" s="775"/>
      <c r="CS15" s="639" t="str">
        <f t="shared" si="18"/>
        <v>N/A</v>
      </c>
      <c r="CT15" s="639"/>
      <c r="CU15" s="639" t="str">
        <f t="shared" si="19"/>
        <v>N/A</v>
      </c>
      <c r="CV15" s="639"/>
      <c r="CW15" s="639" t="str">
        <f t="shared" si="20"/>
        <v>N/A</v>
      </c>
      <c r="CX15" s="639"/>
      <c r="CY15" s="639" t="str">
        <f t="shared" si="21"/>
        <v>N/A</v>
      </c>
      <c r="CZ15" s="639"/>
      <c r="DA15" s="639" t="str">
        <f t="shared" si="22"/>
        <v>N/A</v>
      </c>
      <c r="DB15" s="775"/>
      <c r="DC15" s="624"/>
      <c r="DD15" s="624"/>
      <c r="DE15" s="624"/>
      <c r="DF15" s="624"/>
      <c r="DG15" s="624"/>
      <c r="DH15" s="624"/>
      <c r="DI15" s="624"/>
      <c r="DJ15" s="624"/>
      <c r="DK15" s="624"/>
      <c r="DL15" s="624"/>
      <c r="DM15" s="624"/>
      <c r="DN15" s="624"/>
      <c r="DO15" s="624"/>
      <c r="DP15" s="624"/>
      <c r="DQ15" s="624"/>
      <c r="DR15" s="624"/>
      <c r="DS15" s="624"/>
      <c r="DT15" s="624"/>
      <c r="DU15" s="624"/>
    </row>
    <row r="16" spans="1:125" s="1" customFormat="1" ht="24.75" customHeight="1">
      <c r="A16" s="364"/>
      <c r="B16" s="395">
        <v>2837</v>
      </c>
      <c r="C16" s="712">
        <v>8</v>
      </c>
      <c r="D16" s="726" t="s">
        <v>368</v>
      </c>
      <c r="E16" s="714" t="s">
        <v>27</v>
      </c>
      <c r="F16" s="731"/>
      <c r="G16" s="625"/>
      <c r="H16" s="731"/>
      <c r="I16" s="625"/>
      <c r="J16" s="731"/>
      <c r="K16" s="625"/>
      <c r="L16" s="731"/>
      <c r="M16" s="625"/>
      <c r="N16" s="731"/>
      <c r="O16" s="625"/>
      <c r="P16" s="731"/>
      <c r="Q16" s="625"/>
      <c r="R16" s="731"/>
      <c r="S16" s="625"/>
      <c r="T16" s="731"/>
      <c r="U16" s="625"/>
      <c r="V16" s="731"/>
      <c r="W16" s="625"/>
      <c r="X16" s="731"/>
      <c r="Y16" s="625"/>
      <c r="Z16" s="731"/>
      <c r="AA16" s="625"/>
      <c r="AB16" s="731"/>
      <c r="AC16" s="625"/>
      <c r="AD16" s="731"/>
      <c r="AE16" s="625"/>
      <c r="AF16" s="731"/>
      <c r="AG16" s="625"/>
      <c r="AH16" s="731"/>
      <c r="AI16" s="625"/>
      <c r="AJ16" s="731"/>
      <c r="AK16" s="625"/>
      <c r="AL16" s="731"/>
      <c r="AM16" s="625"/>
      <c r="AN16" s="731"/>
      <c r="AO16" s="625"/>
      <c r="AP16" s="731"/>
      <c r="AQ16" s="625"/>
      <c r="AR16" s="731"/>
      <c r="AS16" s="625"/>
      <c r="AT16" s="731"/>
      <c r="AU16" s="625"/>
      <c r="AV16" s="731"/>
      <c r="AW16" s="625"/>
      <c r="AX16" s="731"/>
      <c r="AY16" s="625"/>
      <c r="AZ16" s="731"/>
      <c r="BA16" s="625"/>
      <c r="BB16" s="198"/>
      <c r="BC16" s="96"/>
      <c r="BD16" s="292">
        <v>8</v>
      </c>
      <c r="BE16" s="293" t="s">
        <v>102</v>
      </c>
      <c r="BF16" s="292" t="s">
        <v>27</v>
      </c>
      <c r="BG16" s="294" t="s">
        <v>0</v>
      </c>
      <c r="BH16" s="295"/>
      <c r="BI16" s="301" t="str">
        <f t="shared" si="0"/>
        <v>N/A</v>
      </c>
      <c r="BJ16" s="775"/>
      <c r="BK16" s="639" t="str">
        <f t="shared" si="1"/>
        <v>N/A</v>
      </c>
      <c r="BL16" s="639"/>
      <c r="BM16" s="639" t="str">
        <f t="shared" si="2"/>
        <v>N/A</v>
      </c>
      <c r="BN16" s="639"/>
      <c r="BO16" s="639" t="str">
        <f t="shared" si="3"/>
        <v>N/A</v>
      </c>
      <c r="BP16" s="639"/>
      <c r="BQ16" s="639" t="str">
        <f t="shared" si="4"/>
        <v>N/A</v>
      </c>
      <c r="BR16" s="639"/>
      <c r="BS16" s="639" t="str">
        <f t="shared" si="5"/>
        <v>N/A</v>
      </c>
      <c r="BT16" s="639"/>
      <c r="BU16" s="639" t="str">
        <f t="shared" si="6"/>
        <v>N/A</v>
      </c>
      <c r="BV16" s="639"/>
      <c r="BW16" s="639" t="str">
        <f t="shared" si="7"/>
        <v>N/A</v>
      </c>
      <c r="BX16" s="639"/>
      <c r="BY16" s="639" t="str">
        <f t="shared" si="8"/>
        <v>N/A</v>
      </c>
      <c r="BZ16" s="639"/>
      <c r="CA16" s="639" t="str">
        <f t="shared" si="9"/>
        <v>N/A</v>
      </c>
      <c r="CB16" s="639"/>
      <c r="CC16" s="639" t="str">
        <f t="shared" si="10"/>
        <v>N/A</v>
      </c>
      <c r="CD16" s="639"/>
      <c r="CE16" s="639" t="str">
        <f t="shared" si="11"/>
        <v>N/A</v>
      </c>
      <c r="CF16" s="639"/>
      <c r="CG16" s="639" t="str">
        <f t="shared" si="12"/>
        <v>N/A</v>
      </c>
      <c r="CH16" s="639"/>
      <c r="CI16" s="639" t="str">
        <f t="shared" si="13"/>
        <v>N/A</v>
      </c>
      <c r="CJ16" s="639"/>
      <c r="CK16" s="639" t="str">
        <f t="shared" si="14"/>
        <v>N/A</v>
      </c>
      <c r="CL16" s="639"/>
      <c r="CM16" s="639" t="str">
        <f t="shared" si="15"/>
        <v>N/A</v>
      </c>
      <c r="CN16" s="639"/>
      <c r="CO16" s="639" t="str">
        <f t="shared" si="16"/>
        <v>N/A</v>
      </c>
      <c r="CP16" s="639"/>
      <c r="CQ16" s="639" t="str">
        <f t="shared" si="17"/>
        <v>N/A</v>
      </c>
      <c r="CR16" s="775"/>
      <c r="CS16" s="639" t="str">
        <f t="shared" si="18"/>
        <v>N/A</v>
      </c>
      <c r="CT16" s="639"/>
      <c r="CU16" s="639" t="str">
        <f t="shared" si="19"/>
        <v>N/A</v>
      </c>
      <c r="CV16" s="639"/>
      <c r="CW16" s="639" t="str">
        <f t="shared" si="20"/>
        <v>N/A</v>
      </c>
      <c r="CX16" s="639"/>
      <c r="CY16" s="639" t="str">
        <f t="shared" si="21"/>
        <v>N/A</v>
      </c>
      <c r="CZ16" s="639"/>
      <c r="DA16" s="639" t="str">
        <f t="shared" si="22"/>
        <v>N/A</v>
      </c>
      <c r="DB16" s="775"/>
      <c r="DC16" s="624"/>
      <c r="DD16" s="624"/>
      <c r="DE16" s="624"/>
      <c r="DF16" s="624"/>
      <c r="DG16" s="624"/>
      <c r="DH16" s="624"/>
      <c r="DI16" s="624"/>
      <c r="DJ16" s="624"/>
      <c r="DK16" s="624"/>
      <c r="DL16" s="624"/>
      <c r="DM16" s="624"/>
      <c r="DN16" s="624"/>
      <c r="DO16" s="624"/>
      <c r="DP16" s="624"/>
      <c r="DQ16" s="624"/>
      <c r="DR16" s="624"/>
      <c r="DS16" s="624"/>
      <c r="DT16" s="624"/>
      <c r="DU16" s="624"/>
    </row>
    <row r="17" spans="1:125" s="1" customFormat="1" ht="17.25" customHeight="1">
      <c r="A17" s="364"/>
      <c r="B17" s="394">
        <v>2838</v>
      </c>
      <c r="C17" s="711">
        <v>9</v>
      </c>
      <c r="D17" s="727" t="s">
        <v>276</v>
      </c>
      <c r="E17" s="715" t="s">
        <v>27</v>
      </c>
      <c r="F17" s="731"/>
      <c r="G17" s="625"/>
      <c r="H17" s="731"/>
      <c r="I17" s="625"/>
      <c r="J17" s="731"/>
      <c r="K17" s="625"/>
      <c r="L17" s="731"/>
      <c r="M17" s="625"/>
      <c r="N17" s="731"/>
      <c r="O17" s="625"/>
      <c r="P17" s="731"/>
      <c r="Q17" s="625"/>
      <c r="R17" s="731"/>
      <c r="S17" s="625"/>
      <c r="T17" s="731"/>
      <c r="U17" s="625"/>
      <c r="V17" s="731"/>
      <c r="W17" s="625"/>
      <c r="X17" s="731"/>
      <c r="Y17" s="625"/>
      <c r="Z17" s="731"/>
      <c r="AA17" s="625"/>
      <c r="AB17" s="731"/>
      <c r="AC17" s="625"/>
      <c r="AD17" s="731"/>
      <c r="AE17" s="625"/>
      <c r="AF17" s="731"/>
      <c r="AG17" s="625"/>
      <c r="AH17" s="731"/>
      <c r="AI17" s="625"/>
      <c r="AJ17" s="731"/>
      <c r="AK17" s="625"/>
      <c r="AL17" s="731"/>
      <c r="AM17" s="625"/>
      <c r="AN17" s="731"/>
      <c r="AO17" s="625"/>
      <c r="AP17" s="731"/>
      <c r="AQ17" s="625"/>
      <c r="AR17" s="731"/>
      <c r="AS17" s="625"/>
      <c r="AT17" s="731"/>
      <c r="AU17" s="625"/>
      <c r="AV17" s="731"/>
      <c r="AW17" s="625"/>
      <c r="AX17" s="731"/>
      <c r="AY17" s="625"/>
      <c r="AZ17" s="731"/>
      <c r="BA17" s="625"/>
      <c r="BB17" s="254"/>
      <c r="BC17" s="125"/>
      <c r="BD17" s="292">
        <v>9</v>
      </c>
      <c r="BE17" s="293" t="s">
        <v>59</v>
      </c>
      <c r="BF17" s="292" t="s">
        <v>27</v>
      </c>
      <c r="BG17" s="294" t="s">
        <v>0</v>
      </c>
      <c r="BH17" s="295"/>
      <c r="BI17" s="301" t="str">
        <f t="shared" si="0"/>
        <v>N/A</v>
      </c>
      <c r="BJ17" s="775"/>
      <c r="BK17" s="639" t="str">
        <f t="shared" si="1"/>
        <v>N/A</v>
      </c>
      <c r="BL17" s="639"/>
      <c r="BM17" s="639" t="str">
        <f t="shared" si="2"/>
        <v>N/A</v>
      </c>
      <c r="BN17" s="639"/>
      <c r="BO17" s="639" t="str">
        <f t="shared" si="3"/>
        <v>N/A</v>
      </c>
      <c r="BP17" s="639"/>
      <c r="BQ17" s="639" t="str">
        <f t="shared" si="4"/>
        <v>N/A</v>
      </c>
      <c r="BR17" s="639"/>
      <c r="BS17" s="639" t="str">
        <f t="shared" si="5"/>
        <v>N/A</v>
      </c>
      <c r="BT17" s="639"/>
      <c r="BU17" s="639" t="str">
        <f t="shared" si="6"/>
        <v>N/A</v>
      </c>
      <c r="BV17" s="639"/>
      <c r="BW17" s="639" t="str">
        <f t="shared" si="7"/>
        <v>N/A</v>
      </c>
      <c r="BX17" s="639"/>
      <c r="BY17" s="639" t="str">
        <f t="shared" si="8"/>
        <v>N/A</v>
      </c>
      <c r="BZ17" s="639"/>
      <c r="CA17" s="639" t="str">
        <f t="shared" si="9"/>
        <v>N/A</v>
      </c>
      <c r="CB17" s="639"/>
      <c r="CC17" s="639" t="str">
        <f t="shared" si="10"/>
        <v>N/A</v>
      </c>
      <c r="CD17" s="639"/>
      <c r="CE17" s="639" t="str">
        <f t="shared" si="11"/>
        <v>N/A</v>
      </c>
      <c r="CF17" s="639"/>
      <c r="CG17" s="639" t="str">
        <f t="shared" si="12"/>
        <v>N/A</v>
      </c>
      <c r="CH17" s="639"/>
      <c r="CI17" s="639" t="str">
        <f t="shared" si="13"/>
        <v>N/A</v>
      </c>
      <c r="CJ17" s="639"/>
      <c r="CK17" s="639" t="str">
        <f t="shared" si="14"/>
        <v>N/A</v>
      </c>
      <c r="CL17" s="639"/>
      <c r="CM17" s="639" t="str">
        <f t="shared" si="15"/>
        <v>N/A</v>
      </c>
      <c r="CN17" s="639"/>
      <c r="CO17" s="639" t="str">
        <f t="shared" si="16"/>
        <v>N/A</v>
      </c>
      <c r="CP17" s="639"/>
      <c r="CQ17" s="639" t="str">
        <f t="shared" si="17"/>
        <v>N/A</v>
      </c>
      <c r="CR17" s="775"/>
      <c r="CS17" s="639" t="str">
        <f t="shared" si="18"/>
        <v>N/A</v>
      </c>
      <c r="CT17" s="639"/>
      <c r="CU17" s="639" t="str">
        <f t="shared" si="19"/>
        <v>N/A</v>
      </c>
      <c r="CV17" s="639"/>
      <c r="CW17" s="639" t="str">
        <f t="shared" si="20"/>
        <v>N/A</v>
      </c>
      <c r="CX17" s="639"/>
      <c r="CY17" s="639" t="str">
        <f t="shared" si="21"/>
        <v>N/A</v>
      </c>
      <c r="CZ17" s="639"/>
      <c r="DA17" s="639" t="str">
        <f t="shared" si="22"/>
        <v>N/A</v>
      </c>
      <c r="DB17" s="775"/>
      <c r="DC17" s="624"/>
      <c r="DD17" s="624"/>
      <c r="DE17" s="624"/>
      <c r="DF17" s="624"/>
      <c r="DG17" s="624"/>
      <c r="DH17" s="624"/>
      <c r="DI17" s="624"/>
      <c r="DJ17" s="624"/>
      <c r="DK17" s="624"/>
      <c r="DL17" s="624"/>
      <c r="DM17" s="624"/>
      <c r="DN17" s="624"/>
      <c r="DO17" s="624"/>
      <c r="DP17" s="624"/>
      <c r="DQ17" s="624"/>
      <c r="DR17" s="624"/>
      <c r="DS17" s="624"/>
      <c r="DT17" s="624"/>
      <c r="DU17" s="624"/>
    </row>
    <row r="18" spans="1:125" ht="17.25" customHeight="1">
      <c r="A18" s="364" t="s">
        <v>34</v>
      </c>
      <c r="B18" s="394">
        <v>2577</v>
      </c>
      <c r="C18" s="823">
        <v>10</v>
      </c>
      <c r="D18" s="727" t="s">
        <v>277</v>
      </c>
      <c r="E18" s="714" t="s">
        <v>27</v>
      </c>
      <c r="F18" s="717"/>
      <c r="G18" s="621"/>
      <c r="H18" s="717"/>
      <c r="I18" s="621"/>
      <c r="J18" s="717"/>
      <c r="K18" s="621"/>
      <c r="L18" s="717"/>
      <c r="M18" s="621"/>
      <c r="N18" s="717"/>
      <c r="O18" s="621"/>
      <c r="P18" s="717"/>
      <c r="Q18" s="621"/>
      <c r="R18" s="717"/>
      <c r="S18" s="621"/>
      <c r="T18" s="717"/>
      <c r="U18" s="621"/>
      <c r="V18" s="717"/>
      <c r="W18" s="621"/>
      <c r="X18" s="717"/>
      <c r="Y18" s="621"/>
      <c r="Z18" s="717"/>
      <c r="AA18" s="621"/>
      <c r="AB18" s="717"/>
      <c r="AC18" s="621"/>
      <c r="AD18" s="717"/>
      <c r="AE18" s="621"/>
      <c r="AF18" s="717"/>
      <c r="AG18" s="621"/>
      <c r="AH18" s="717"/>
      <c r="AI18" s="621"/>
      <c r="AJ18" s="717"/>
      <c r="AK18" s="621"/>
      <c r="AL18" s="717"/>
      <c r="AM18" s="621"/>
      <c r="AN18" s="717"/>
      <c r="AO18" s="621"/>
      <c r="AP18" s="717"/>
      <c r="AQ18" s="621"/>
      <c r="AR18" s="717"/>
      <c r="AS18" s="621"/>
      <c r="AT18" s="717"/>
      <c r="AU18" s="621"/>
      <c r="AV18" s="717"/>
      <c r="AW18" s="621"/>
      <c r="AX18" s="717"/>
      <c r="AY18" s="621"/>
      <c r="AZ18" s="717"/>
      <c r="BA18" s="621"/>
      <c r="BB18" s="254"/>
      <c r="BC18" s="125"/>
      <c r="BD18" s="292">
        <v>10</v>
      </c>
      <c r="BE18" s="293" t="s">
        <v>57</v>
      </c>
      <c r="BF18" s="292" t="s">
        <v>27</v>
      </c>
      <c r="BG18" s="294" t="s">
        <v>0</v>
      </c>
      <c r="BH18" s="295"/>
      <c r="BI18" s="301" t="str">
        <f t="shared" si="0"/>
        <v>N/A</v>
      </c>
      <c r="BJ18" s="775"/>
      <c r="BK18" s="639" t="str">
        <f t="shared" si="1"/>
        <v>N/A</v>
      </c>
      <c r="BL18" s="639"/>
      <c r="BM18" s="639" t="str">
        <f t="shared" si="2"/>
        <v>N/A</v>
      </c>
      <c r="BN18" s="639"/>
      <c r="BO18" s="639" t="str">
        <f t="shared" si="3"/>
        <v>N/A</v>
      </c>
      <c r="BP18" s="639"/>
      <c r="BQ18" s="639" t="str">
        <f t="shared" si="4"/>
        <v>N/A</v>
      </c>
      <c r="BR18" s="639"/>
      <c r="BS18" s="639" t="str">
        <f t="shared" si="5"/>
        <v>N/A</v>
      </c>
      <c r="BT18" s="639"/>
      <c r="BU18" s="639" t="str">
        <f t="shared" si="6"/>
        <v>N/A</v>
      </c>
      <c r="BV18" s="639"/>
      <c r="BW18" s="639" t="str">
        <f t="shared" si="7"/>
        <v>N/A</v>
      </c>
      <c r="BX18" s="639"/>
      <c r="BY18" s="639" t="str">
        <f t="shared" si="8"/>
        <v>N/A</v>
      </c>
      <c r="BZ18" s="639"/>
      <c r="CA18" s="639" t="str">
        <f t="shared" si="9"/>
        <v>N/A</v>
      </c>
      <c r="CB18" s="639"/>
      <c r="CC18" s="639" t="str">
        <f t="shared" si="10"/>
        <v>N/A</v>
      </c>
      <c r="CD18" s="639"/>
      <c r="CE18" s="639" t="str">
        <f t="shared" si="11"/>
        <v>N/A</v>
      </c>
      <c r="CF18" s="639"/>
      <c r="CG18" s="639" t="str">
        <f t="shared" si="12"/>
        <v>N/A</v>
      </c>
      <c r="CH18" s="639"/>
      <c r="CI18" s="639" t="str">
        <f t="shared" si="13"/>
        <v>N/A</v>
      </c>
      <c r="CJ18" s="639"/>
      <c r="CK18" s="639" t="str">
        <f t="shared" si="14"/>
        <v>N/A</v>
      </c>
      <c r="CL18" s="639"/>
      <c r="CM18" s="639" t="str">
        <f t="shared" si="15"/>
        <v>N/A</v>
      </c>
      <c r="CN18" s="639"/>
      <c r="CO18" s="639" t="str">
        <f t="shared" si="16"/>
        <v>N/A</v>
      </c>
      <c r="CP18" s="639"/>
      <c r="CQ18" s="639" t="str">
        <f t="shared" si="17"/>
        <v>N/A</v>
      </c>
      <c r="CR18" s="775"/>
      <c r="CS18" s="639" t="str">
        <f t="shared" si="18"/>
        <v>N/A</v>
      </c>
      <c r="CT18" s="639"/>
      <c r="CU18" s="639" t="str">
        <f t="shared" si="19"/>
        <v>N/A</v>
      </c>
      <c r="CV18" s="639"/>
      <c r="CW18" s="639" t="str">
        <f t="shared" si="20"/>
        <v>N/A</v>
      </c>
      <c r="CX18" s="639"/>
      <c r="CY18" s="639" t="str">
        <f t="shared" si="21"/>
        <v>N/A</v>
      </c>
      <c r="CZ18" s="639"/>
      <c r="DA18" s="639" t="str">
        <f t="shared" si="22"/>
        <v>N/A</v>
      </c>
      <c r="DB18" s="775"/>
      <c r="DC18" s="624"/>
      <c r="DD18" s="624"/>
      <c r="DE18" s="624"/>
      <c r="DF18" s="624"/>
      <c r="DG18" s="624"/>
      <c r="DH18" s="624"/>
      <c r="DI18" s="624"/>
      <c r="DJ18" s="624"/>
      <c r="DK18" s="624"/>
      <c r="DL18" s="624"/>
      <c r="DM18" s="624"/>
      <c r="DN18" s="624"/>
      <c r="DO18" s="624"/>
      <c r="DP18" s="624"/>
      <c r="DQ18" s="624"/>
      <c r="DR18" s="624"/>
      <c r="DS18" s="624"/>
      <c r="DT18" s="624"/>
      <c r="DU18" s="624"/>
    </row>
    <row r="19" spans="2:125" ht="15.75" customHeight="1">
      <c r="B19" s="394">
        <v>2839</v>
      </c>
      <c r="C19" s="824">
        <v>11</v>
      </c>
      <c r="D19" s="728" t="s">
        <v>367</v>
      </c>
      <c r="E19" s="734" t="s">
        <v>27</v>
      </c>
      <c r="F19" s="717"/>
      <c r="G19" s="625"/>
      <c r="H19" s="717"/>
      <c r="I19" s="625"/>
      <c r="J19" s="717"/>
      <c r="K19" s="625"/>
      <c r="L19" s="717"/>
      <c r="M19" s="625"/>
      <c r="N19" s="717"/>
      <c r="O19" s="625"/>
      <c r="P19" s="717"/>
      <c r="Q19" s="625"/>
      <c r="R19" s="717"/>
      <c r="S19" s="625"/>
      <c r="T19" s="717"/>
      <c r="U19" s="625"/>
      <c r="V19" s="717"/>
      <c r="W19" s="625"/>
      <c r="X19" s="717"/>
      <c r="Y19" s="625"/>
      <c r="Z19" s="717"/>
      <c r="AA19" s="625"/>
      <c r="AB19" s="717"/>
      <c r="AC19" s="625"/>
      <c r="AD19" s="717"/>
      <c r="AE19" s="625"/>
      <c r="AF19" s="717"/>
      <c r="AG19" s="625"/>
      <c r="AH19" s="717"/>
      <c r="AI19" s="625"/>
      <c r="AJ19" s="717"/>
      <c r="AK19" s="625"/>
      <c r="AL19" s="717"/>
      <c r="AM19" s="625"/>
      <c r="AN19" s="717"/>
      <c r="AO19" s="625"/>
      <c r="AP19" s="717"/>
      <c r="AQ19" s="625"/>
      <c r="AR19" s="717"/>
      <c r="AS19" s="625"/>
      <c r="AT19" s="717"/>
      <c r="AU19" s="625"/>
      <c r="AV19" s="717"/>
      <c r="AW19" s="625"/>
      <c r="AX19" s="717"/>
      <c r="AY19" s="625"/>
      <c r="AZ19" s="717"/>
      <c r="BA19" s="625"/>
      <c r="BB19" s="254"/>
      <c r="BC19" s="125"/>
      <c r="BD19" s="292">
        <v>11</v>
      </c>
      <c r="BE19" s="673" t="s">
        <v>111</v>
      </c>
      <c r="BF19" s="292" t="s">
        <v>27</v>
      </c>
      <c r="BG19" s="294" t="s">
        <v>0</v>
      </c>
      <c r="BH19" s="295"/>
      <c r="BI19" s="301" t="str">
        <f t="shared" si="0"/>
        <v>N/A</v>
      </c>
      <c r="BJ19" s="775"/>
      <c r="BK19" s="639" t="str">
        <f t="shared" si="1"/>
        <v>N/A</v>
      </c>
      <c r="BL19" s="639"/>
      <c r="BM19" s="639" t="str">
        <f t="shared" si="2"/>
        <v>N/A</v>
      </c>
      <c r="BN19" s="639"/>
      <c r="BO19" s="639" t="str">
        <f t="shared" si="3"/>
        <v>N/A</v>
      </c>
      <c r="BP19" s="639"/>
      <c r="BQ19" s="639" t="str">
        <f t="shared" si="4"/>
        <v>N/A</v>
      </c>
      <c r="BR19" s="639"/>
      <c r="BS19" s="639" t="str">
        <f t="shared" si="5"/>
        <v>N/A</v>
      </c>
      <c r="BT19" s="639"/>
      <c r="BU19" s="639" t="str">
        <f t="shared" si="6"/>
        <v>N/A</v>
      </c>
      <c r="BV19" s="639"/>
      <c r="BW19" s="639" t="str">
        <f t="shared" si="7"/>
        <v>N/A</v>
      </c>
      <c r="BX19" s="639"/>
      <c r="BY19" s="639" t="str">
        <f t="shared" si="8"/>
        <v>N/A</v>
      </c>
      <c r="BZ19" s="639"/>
      <c r="CA19" s="639" t="str">
        <f t="shared" si="9"/>
        <v>N/A</v>
      </c>
      <c r="CB19" s="639"/>
      <c r="CC19" s="639" t="str">
        <f t="shared" si="10"/>
        <v>N/A</v>
      </c>
      <c r="CD19" s="639"/>
      <c r="CE19" s="639" t="str">
        <f t="shared" si="11"/>
        <v>N/A</v>
      </c>
      <c r="CF19" s="639"/>
      <c r="CG19" s="639" t="str">
        <f t="shared" si="12"/>
        <v>N/A</v>
      </c>
      <c r="CH19" s="639"/>
      <c r="CI19" s="639" t="str">
        <f t="shared" si="13"/>
        <v>N/A</v>
      </c>
      <c r="CJ19" s="639"/>
      <c r="CK19" s="639" t="str">
        <f t="shared" si="14"/>
        <v>N/A</v>
      </c>
      <c r="CL19" s="639"/>
      <c r="CM19" s="639" t="str">
        <f t="shared" si="15"/>
        <v>N/A</v>
      </c>
      <c r="CN19" s="639"/>
      <c r="CO19" s="639" t="str">
        <f t="shared" si="16"/>
        <v>N/A</v>
      </c>
      <c r="CP19" s="639"/>
      <c r="CQ19" s="639" t="str">
        <f t="shared" si="17"/>
        <v>N/A</v>
      </c>
      <c r="CR19" s="775"/>
      <c r="CS19" s="639" t="str">
        <f t="shared" si="18"/>
        <v>N/A</v>
      </c>
      <c r="CT19" s="639"/>
      <c r="CU19" s="639" t="str">
        <f t="shared" si="19"/>
        <v>N/A</v>
      </c>
      <c r="CV19" s="639"/>
      <c r="CW19" s="639" t="str">
        <f t="shared" si="20"/>
        <v>N/A</v>
      </c>
      <c r="CX19" s="639"/>
      <c r="CY19" s="639" t="str">
        <f t="shared" si="21"/>
        <v>N/A</v>
      </c>
      <c r="CZ19" s="639"/>
      <c r="DA19" s="639" t="str">
        <f t="shared" si="22"/>
        <v>N/A</v>
      </c>
      <c r="DB19" s="775"/>
      <c r="DC19" s="624"/>
      <c r="DD19" s="624"/>
      <c r="DE19" s="624"/>
      <c r="DF19" s="624"/>
      <c r="DG19" s="624"/>
      <c r="DH19" s="624"/>
      <c r="DI19" s="624"/>
      <c r="DJ19" s="624"/>
      <c r="DK19" s="624"/>
      <c r="DL19" s="624"/>
      <c r="DM19" s="624"/>
      <c r="DN19" s="624"/>
      <c r="DO19" s="624"/>
      <c r="DP19" s="624"/>
      <c r="DQ19" s="624"/>
      <c r="DR19" s="624"/>
      <c r="DS19" s="624"/>
      <c r="DT19" s="624"/>
      <c r="DU19" s="624"/>
    </row>
    <row r="20" spans="1:125" ht="17.25" customHeight="1">
      <c r="A20" s="364" t="s">
        <v>34</v>
      </c>
      <c r="B20" s="394">
        <v>1926</v>
      </c>
      <c r="C20" s="711">
        <v>12</v>
      </c>
      <c r="D20" s="727" t="s">
        <v>278</v>
      </c>
      <c r="E20" s="735" t="s">
        <v>27</v>
      </c>
      <c r="F20" s="717"/>
      <c r="G20" s="625"/>
      <c r="H20" s="717"/>
      <c r="I20" s="625"/>
      <c r="J20" s="717"/>
      <c r="K20" s="625"/>
      <c r="L20" s="717"/>
      <c r="M20" s="625"/>
      <c r="N20" s="717"/>
      <c r="O20" s="625"/>
      <c r="P20" s="717"/>
      <c r="Q20" s="625"/>
      <c r="R20" s="717"/>
      <c r="S20" s="625"/>
      <c r="T20" s="717"/>
      <c r="U20" s="625"/>
      <c r="V20" s="717"/>
      <c r="W20" s="625"/>
      <c r="X20" s="717"/>
      <c r="Y20" s="625"/>
      <c r="Z20" s="717"/>
      <c r="AA20" s="625"/>
      <c r="AB20" s="717"/>
      <c r="AC20" s="625"/>
      <c r="AD20" s="717"/>
      <c r="AE20" s="625"/>
      <c r="AF20" s="717"/>
      <c r="AG20" s="625"/>
      <c r="AH20" s="717"/>
      <c r="AI20" s="625"/>
      <c r="AJ20" s="717"/>
      <c r="AK20" s="625"/>
      <c r="AL20" s="717"/>
      <c r="AM20" s="625"/>
      <c r="AN20" s="717"/>
      <c r="AO20" s="625"/>
      <c r="AP20" s="717"/>
      <c r="AQ20" s="625"/>
      <c r="AR20" s="717"/>
      <c r="AS20" s="625"/>
      <c r="AT20" s="717"/>
      <c r="AU20" s="625"/>
      <c r="AV20" s="717"/>
      <c r="AW20" s="625"/>
      <c r="AX20" s="717"/>
      <c r="AY20" s="625"/>
      <c r="AZ20" s="717"/>
      <c r="BA20" s="625"/>
      <c r="BB20" s="254"/>
      <c r="BC20" s="125"/>
      <c r="BD20" s="292">
        <v>12</v>
      </c>
      <c r="BE20" s="293" t="s">
        <v>63</v>
      </c>
      <c r="BF20" s="292" t="s">
        <v>27</v>
      </c>
      <c r="BG20" s="294" t="s">
        <v>0</v>
      </c>
      <c r="BH20" s="295"/>
      <c r="BI20" s="301" t="str">
        <f t="shared" si="0"/>
        <v>N/A</v>
      </c>
      <c r="BJ20" s="775"/>
      <c r="BK20" s="639" t="str">
        <f t="shared" si="1"/>
        <v>N/A</v>
      </c>
      <c r="BL20" s="639"/>
      <c r="BM20" s="639" t="str">
        <f t="shared" si="2"/>
        <v>N/A</v>
      </c>
      <c r="BN20" s="639"/>
      <c r="BO20" s="639" t="str">
        <f t="shared" si="3"/>
        <v>N/A</v>
      </c>
      <c r="BP20" s="639"/>
      <c r="BQ20" s="639" t="str">
        <f t="shared" si="4"/>
        <v>N/A</v>
      </c>
      <c r="BR20" s="639"/>
      <c r="BS20" s="639" t="str">
        <f t="shared" si="5"/>
        <v>N/A</v>
      </c>
      <c r="BT20" s="639"/>
      <c r="BU20" s="639" t="str">
        <f t="shared" si="6"/>
        <v>N/A</v>
      </c>
      <c r="BV20" s="639"/>
      <c r="BW20" s="639" t="str">
        <f t="shared" si="7"/>
        <v>N/A</v>
      </c>
      <c r="BX20" s="639"/>
      <c r="BY20" s="639" t="str">
        <f t="shared" si="8"/>
        <v>N/A</v>
      </c>
      <c r="BZ20" s="639"/>
      <c r="CA20" s="639" t="str">
        <f t="shared" si="9"/>
        <v>N/A</v>
      </c>
      <c r="CB20" s="639"/>
      <c r="CC20" s="639" t="str">
        <f t="shared" si="10"/>
        <v>N/A</v>
      </c>
      <c r="CD20" s="639"/>
      <c r="CE20" s="639" t="str">
        <f t="shared" si="11"/>
        <v>N/A</v>
      </c>
      <c r="CF20" s="639"/>
      <c r="CG20" s="639" t="str">
        <f t="shared" si="12"/>
        <v>N/A</v>
      </c>
      <c r="CH20" s="639"/>
      <c r="CI20" s="639" t="str">
        <f t="shared" si="13"/>
        <v>N/A</v>
      </c>
      <c r="CJ20" s="639"/>
      <c r="CK20" s="639" t="str">
        <f t="shared" si="14"/>
        <v>N/A</v>
      </c>
      <c r="CL20" s="639"/>
      <c r="CM20" s="639" t="str">
        <f t="shared" si="15"/>
        <v>N/A</v>
      </c>
      <c r="CN20" s="639"/>
      <c r="CO20" s="639" t="str">
        <f t="shared" si="16"/>
        <v>N/A</v>
      </c>
      <c r="CP20" s="639"/>
      <c r="CQ20" s="639" t="str">
        <f t="shared" si="17"/>
        <v>N/A</v>
      </c>
      <c r="CR20" s="775"/>
      <c r="CS20" s="639" t="str">
        <f t="shared" si="18"/>
        <v>N/A</v>
      </c>
      <c r="CT20" s="639"/>
      <c r="CU20" s="639" t="str">
        <f t="shared" si="19"/>
        <v>N/A</v>
      </c>
      <c r="CV20" s="639"/>
      <c r="CW20" s="639" t="str">
        <f t="shared" si="20"/>
        <v>N/A</v>
      </c>
      <c r="CX20" s="639"/>
      <c r="CY20" s="639" t="str">
        <f t="shared" si="21"/>
        <v>N/A</v>
      </c>
      <c r="CZ20" s="639"/>
      <c r="DA20" s="639" t="str">
        <f t="shared" si="22"/>
        <v>N/A</v>
      </c>
      <c r="DB20" s="775"/>
      <c r="DC20" s="624"/>
      <c r="DD20" s="624"/>
      <c r="DE20" s="624"/>
      <c r="DF20" s="624"/>
      <c r="DG20" s="624"/>
      <c r="DH20" s="624"/>
      <c r="DI20" s="624"/>
      <c r="DJ20" s="624"/>
      <c r="DK20" s="624"/>
      <c r="DL20" s="624"/>
      <c r="DM20" s="624"/>
      <c r="DN20" s="624"/>
      <c r="DO20" s="624"/>
      <c r="DP20" s="624"/>
      <c r="DQ20" s="624"/>
      <c r="DR20" s="624"/>
      <c r="DS20" s="624"/>
      <c r="DT20" s="624"/>
      <c r="DU20" s="624"/>
    </row>
    <row r="21" spans="2:125" ht="15.75" customHeight="1">
      <c r="B21" s="394">
        <v>2864</v>
      </c>
      <c r="C21" s="732">
        <v>13</v>
      </c>
      <c r="D21" s="743" t="s">
        <v>366</v>
      </c>
      <c r="E21" s="714" t="s">
        <v>27</v>
      </c>
      <c r="F21" s="717"/>
      <c r="G21" s="625"/>
      <c r="H21" s="717"/>
      <c r="I21" s="625"/>
      <c r="J21" s="717"/>
      <c r="K21" s="625"/>
      <c r="L21" s="717"/>
      <c r="M21" s="625"/>
      <c r="N21" s="717"/>
      <c r="O21" s="625"/>
      <c r="P21" s="717"/>
      <c r="Q21" s="625"/>
      <c r="R21" s="717"/>
      <c r="S21" s="625"/>
      <c r="T21" s="717"/>
      <c r="U21" s="625"/>
      <c r="V21" s="717"/>
      <c r="W21" s="625"/>
      <c r="X21" s="717"/>
      <c r="Y21" s="625"/>
      <c r="Z21" s="717"/>
      <c r="AA21" s="625"/>
      <c r="AB21" s="717"/>
      <c r="AC21" s="625"/>
      <c r="AD21" s="717"/>
      <c r="AE21" s="625"/>
      <c r="AF21" s="717"/>
      <c r="AG21" s="625"/>
      <c r="AH21" s="717"/>
      <c r="AI21" s="625"/>
      <c r="AJ21" s="717"/>
      <c r="AK21" s="625"/>
      <c r="AL21" s="717"/>
      <c r="AM21" s="625"/>
      <c r="AN21" s="717"/>
      <c r="AO21" s="625"/>
      <c r="AP21" s="717"/>
      <c r="AQ21" s="625"/>
      <c r="AR21" s="717"/>
      <c r="AS21" s="625"/>
      <c r="AT21" s="717"/>
      <c r="AU21" s="625"/>
      <c r="AV21" s="717"/>
      <c r="AW21" s="625"/>
      <c r="AX21" s="717"/>
      <c r="AY21" s="625"/>
      <c r="AZ21" s="717"/>
      <c r="BA21" s="625"/>
      <c r="BB21" s="254"/>
      <c r="BC21" s="125"/>
      <c r="BD21" s="292">
        <v>13</v>
      </c>
      <c r="BE21" s="673" t="s">
        <v>112</v>
      </c>
      <c r="BF21" s="292" t="s">
        <v>27</v>
      </c>
      <c r="BG21" s="294" t="s">
        <v>0</v>
      </c>
      <c r="BH21" s="295"/>
      <c r="BI21" s="301" t="str">
        <f t="shared" si="0"/>
        <v>N/A</v>
      </c>
      <c r="BJ21" s="775"/>
      <c r="BK21" s="639" t="str">
        <f t="shared" si="1"/>
        <v>N/A</v>
      </c>
      <c r="BL21" s="639"/>
      <c r="BM21" s="639" t="str">
        <f t="shared" si="2"/>
        <v>N/A</v>
      </c>
      <c r="BN21" s="639"/>
      <c r="BO21" s="639" t="str">
        <f t="shared" si="3"/>
        <v>N/A</v>
      </c>
      <c r="BP21" s="639"/>
      <c r="BQ21" s="639" t="str">
        <f t="shared" si="4"/>
        <v>N/A</v>
      </c>
      <c r="BR21" s="639"/>
      <c r="BS21" s="639" t="str">
        <f t="shared" si="5"/>
        <v>N/A</v>
      </c>
      <c r="BT21" s="639"/>
      <c r="BU21" s="639" t="str">
        <f t="shared" si="6"/>
        <v>N/A</v>
      </c>
      <c r="BV21" s="639"/>
      <c r="BW21" s="639" t="str">
        <f t="shared" si="7"/>
        <v>N/A</v>
      </c>
      <c r="BX21" s="639"/>
      <c r="BY21" s="639" t="str">
        <f t="shared" si="8"/>
        <v>N/A</v>
      </c>
      <c r="BZ21" s="639"/>
      <c r="CA21" s="639" t="str">
        <f t="shared" si="9"/>
        <v>N/A</v>
      </c>
      <c r="CB21" s="639"/>
      <c r="CC21" s="639" t="str">
        <f t="shared" si="10"/>
        <v>N/A</v>
      </c>
      <c r="CD21" s="639"/>
      <c r="CE21" s="639" t="str">
        <f t="shared" si="11"/>
        <v>N/A</v>
      </c>
      <c r="CF21" s="639"/>
      <c r="CG21" s="639" t="str">
        <f t="shared" si="12"/>
        <v>N/A</v>
      </c>
      <c r="CH21" s="639"/>
      <c r="CI21" s="639" t="str">
        <f t="shared" si="13"/>
        <v>N/A</v>
      </c>
      <c r="CJ21" s="639"/>
      <c r="CK21" s="639" t="str">
        <f t="shared" si="14"/>
        <v>N/A</v>
      </c>
      <c r="CL21" s="639"/>
      <c r="CM21" s="639" t="str">
        <f t="shared" si="15"/>
        <v>N/A</v>
      </c>
      <c r="CN21" s="639"/>
      <c r="CO21" s="639" t="str">
        <f t="shared" si="16"/>
        <v>N/A</v>
      </c>
      <c r="CP21" s="639"/>
      <c r="CQ21" s="639" t="str">
        <f t="shared" si="17"/>
        <v>N/A</v>
      </c>
      <c r="CR21" s="775"/>
      <c r="CS21" s="639" t="str">
        <f t="shared" si="18"/>
        <v>N/A</v>
      </c>
      <c r="CT21" s="639"/>
      <c r="CU21" s="639" t="str">
        <f t="shared" si="19"/>
        <v>N/A</v>
      </c>
      <c r="CV21" s="639"/>
      <c r="CW21" s="639" t="str">
        <f t="shared" si="20"/>
        <v>N/A</v>
      </c>
      <c r="CX21" s="639"/>
      <c r="CY21" s="639" t="str">
        <f t="shared" si="21"/>
        <v>N/A</v>
      </c>
      <c r="CZ21" s="639"/>
      <c r="DA21" s="639" t="str">
        <f t="shared" si="22"/>
        <v>N/A</v>
      </c>
      <c r="DB21" s="775"/>
      <c r="DC21" s="624"/>
      <c r="DD21" s="624"/>
      <c r="DE21" s="624"/>
      <c r="DF21" s="624"/>
      <c r="DG21" s="624"/>
      <c r="DH21" s="624"/>
      <c r="DI21" s="624"/>
      <c r="DJ21" s="624"/>
      <c r="DK21" s="624"/>
      <c r="DL21" s="624"/>
      <c r="DM21" s="624"/>
      <c r="DN21" s="624"/>
      <c r="DO21" s="624"/>
      <c r="DP21" s="624"/>
      <c r="DQ21" s="624"/>
      <c r="DR21" s="624"/>
      <c r="DS21" s="624"/>
      <c r="DT21" s="624"/>
      <c r="DU21" s="624"/>
    </row>
    <row r="22" spans="2:125" ht="25.5" customHeight="1">
      <c r="B22" s="394">
        <v>2578</v>
      </c>
      <c r="C22" s="732">
        <v>14</v>
      </c>
      <c r="D22" s="744" t="s">
        <v>279</v>
      </c>
      <c r="E22" s="736" t="s">
        <v>27</v>
      </c>
      <c r="F22" s="746"/>
      <c r="G22" s="636"/>
      <c r="H22" s="746"/>
      <c r="I22" s="636"/>
      <c r="J22" s="746"/>
      <c r="K22" s="636"/>
      <c r="L22" s="746"/>
      <c r="M22" s="636"/>
      <c r="N22" s="746"/>
      <c r="O22" s="636"/>
      <c r="P22" s="746"/>
      <c r="Q22" s="636"/>
      <c r="R22" s="746"/>
      <c r="S22" s="636"/>
      <c r="T22" s="746"/>
      <c r="U22" s="636"/>
      <c r="V22" s="746"/>
      <c r="W22" s="636"/>
      <c r="X22" s="746"/>
      <c r="Y22" s="636"/>
      <c r="Z22" s="746"/>
      <c r="AA22" s="636"/>
      <c r="AB22" s="746"/>
      <c r="AC22" s="636"/>
      <c r="AD22" s="746"/>
      <c r="AE22" s="636"/>
      <c r="AF22" s="746"/>
      <c r="AG22" s="636"/>
      <c r="AH22" s="746"/>
      <c r="AI22" s="636"/>
      <c r="AJ22" s="746"/>
      <c r="AK22" s="636"/>
      <c r="AL22" s="746"/>
      <c r="AM22" s="636"/>
      <c r="AN22" s="746"/>
      <c r="AO22" s="636"/>
      <c r="AP22" s="746"/>
      <c r="AQ22" s="636"/>
      <c r="AR22" s="746"/>
      <c r="AS22" s="636"/>
      <c r="AT22" s="746"/>
      <c r="AU22" s="636"/>
      <c r="AV22" s="746"/>
      <c r="AW22" s="636"/>
      <c r="AX22" s="746"/>
      <c r="AY22" s="636"/>
      <c r="AZ22" s="746"/>
      <c r="BA22" s="636"/>
      <c r="BB22" s="254"/>
      <c r="BC22" s="125"/>
      <c r="BD22" s="292">
        <v>14</v>
      </c>
      <c r="BE22" s="293" t="s">
        <v>60</v>
      </c>
      <c r="BF22" s="292" t="s">
        <v>27</v>
      </c>
      <c r="BG22" s="294" t="s">
        <v>0</v>
      </c>
      <c r="BH22" s="295"/>
      <c r="BI22" s="301" t="str">
        <f t="shared" si="0"/>
        <v>N/A</v>
      </c>
      <c r="BJ22" s="776"/>
      <c r="BK22" s="639" t="str">
        <f t="shared" si="1"/>
        <v>N/A</v>
      </c>
      <c r="BL22" s="639"/>
      <c r="BM22" s="639" t="str">
        <f t="shared" si="2"/>
        <v>N/A</v>
      </c>
      <c r="BN22" s="639"/>
      <c r="BO22" s="639" t="str">
        <f t="shared" si="3"/>
        <v>N/A</v>
      </c>
      <c r="BP22" s="639"/>
      <c r="BQ22" s="639" t="str">
        <f t="shared" si="4"/>
        <v>N/A</v>
      </c>
      <c r="BR22" s="639"/>
      <c r="BS22" s="639" t="str">
        <f t="shared" si="5"/>
        <v>N/A</v>
      </c>
      <c r="BT22" s="639"/>
      <c r="BU22" s="639" t="str">
        <f t="shared" si="6"/>
        <v>N/A</v>
      </c>
      <c r="BV22" s="639"/>
      <c r="BW22" s="639" t="str">
        <f t="shared" si="7"/>
        <v>N/A</v>
      </c>
      <c r="BX22" s="639"/>
      <c r="BY22" s="639" t="str">
        <f t="shared" si="8"/>
        <v>N/A</v>
      </c>
      <c r="BZ22" s="639"/>
      <c r="CA22" s="639" t="str">
        <f t="shared" si="9"/>
        <v>N/A</v>
      </c>
      <c r="CB22" s="639"/>
      <c r="CC22" s="639" t="str">
        <f t="shared" si="10"/>
        <v>N/A</v>
      </c>
      <c r="CD22" s="639"/>
      <c r="CE22" s="639" t="str">
        <f t="shared" si="11"/>
        <v>N/A</v>
      </c>
      <c r="CF22" s="639"/>
      <c r="CG22" s="639" t="str">
        <f t="shared" si="12"/>
        <v>N/A</v>
      </c>
      <c r="CH22" s="639"/>
      <c r="CI22" s="639" t="str">
        <f t="shared" si="13"/>
        <v>N/A</v>
      </c>
      <c r="CJ22" s="639"/>
      <c r="CK22" s="639" t="str">
        <f t="shared" si="14"/>
        <v>N/A</v>
      </c>
      <c r="CL22" s="639"/>
      <c r="CM22" s="639" t="str">
        <f t="shared" si="15"/>
        <v>N/A</v>
      </c>
      <c r="CN22" s="639"/>
      <c r="CO22" s="639" t="str">
        <f t="shared" si="16"/>
        <v>N/A</v>
      </c>
      <c r="CP22" s="639"/>
      <c r="CQ22" s="639" t="str">
        <f t="shared" si="17"/>
        <v>N/A</v>
      </c>
      <c r="CR22" s="776"/>
      <c r="CS22" s="639" t="str">
        <f t="shared" si="18"/>
        <v>N/A</v>
      </c>
      <c r="CT22" s="639"/>
      <c r="CU22" s="639" t="str">
        <f t="shared" si="19"/>
        <v>N/A</v>
      </c>
      <c r="CV22" s="639"/>
      <c r="CW22" s="639" t="str">
        <f t="shared" si="20"/>
        <v>N/A</v>
      </c>
      <c r="CX22" s="639"/>
      <c r="CY22" s="639" t="str">
        <f t="shared" si="21"/>
        <v>N/A</v>
      </c>
      <c r="CZ22" s="639"/>
      <c r="DA22" s="639" t="str">
        <f t="shared" si="22"/>
        <v>N/A</v>
      </c>
      <c r="DB22" s="776"/>
      <c r="DC22" s="624"/>
      <c r="DD22" s="624"/>
      <c r="DE22" s="624"/>
      <c r="DF22" s="624"/>
      <c r="DG22" s="624"/>
      <c r="DH22" s="624"/>
      <c r="DI22" s="624"/>
      <c r="DJ22" s="624"/>
      <c r="DK22" s="624"/>
      <c r="DL22" s="624"/>
      <c r="DM22" s="624"/>
      <c r="DN22" s="624"/>
      <c r="DO22" s="624"/>
      <c r="DP22" s="624"/>
      <c r="DQ22" s="624"/>
      <c r="DR22" s="624"/>
      <c r="DS22" s="624"/>
      <c r="DT22" s="624"/>
      <c r="DU22" s="624"/>
    </row>
    <row r="23" spans="2:125" ht="4.5" customHeight="1">
      <c r="B23" s="394">
        <v>5017</v>
      </c>
      <c r="C23" s="733"/>
      <c r="D23" s="745"/>
      <c r="E23" s="737"/>
      <c r="F23" s="747"/>
      <c r="G23" s="228"/>
      <c r="H23" s="747"/>
      <c r="I23" s="228"/>
      <c r="J23" s="747"/>
      <c r="K23" s="228"/>
      <c r="L23" s="747"/>
      <c r="M23" s="228"/>
      <c r="N23" s="747"/>
      <c r="O23" s="228"/>
      <c r="P23" s="747"/>
      <c r="Q23" s="228"/>
      <c r="R23" s="747"/>
      <c r="S23" s="228"/>
      <c r="T23" s="747"/>
      <c r="U23" s="228"/>
      <c r="V23" s="747"/>
      <c r="W23" s="228"/>
      <c r="X23" s="747"/>
      <c r="Y23" s="228"/>
      <c r="Z23" s="747"/>
      <c r="AA23" s="228"/>
      <c r="AB23" s="747"/>
      <c r="AC23" s="228"/>
      <c r="AD23" s="747"/>
      <c r="AE23" s="228"/>
      <c r="AF23" s="747"/>
      <c r="AG23" s="228"/>
      <c r="AH23" s="747"/>
      <c r="AI23" s="228"/>
      <c r="AJ23" s="747"/>
      <c r="AK23" s="228"/>
      <c r="AL23" s="747"/>
      <c r="AM23" s="228"/>
      <c r="AN23" s="747"/>
      <c r="AO23" s="228"/>
      <c r="AP23" s="747"/>
      <c r="AQ23" s="228"/>
      <c r="AR23" s="747"/>
      <c r="AS23" s="228"/>
      <c r="AT23" s="747"/>
      <c r="AU23" s="228"/>
      <c r="AV23" s="747"/>
      <c r="AW23" s="228"/>
      <c r="AX23" s="747"/>
      <c r="AY23" s="228"/>
      <c r="AZ23" s="747"/>
      <c r="BA23" s="228"/>
      <c r="BB23" s="254"/>
      <c r="BC23" s="125"/>
      <c r="BD23" s="652"/>
      <c r="BE23" s="653"/>
      <c r="BF23" s="652"/>
      <c r="BG23" s="654"/>
      <c r="BH23" s="777"/>
      <c r="BI23" s="654"/>
      <c r="BJ23" s="329"/>
      <c r="BK23" s="330"/>
      <c r="BL23" s="329"/>
      <c r="BM23" s="330"/>
      <c r="BN23" s="329"/>
      <c r="BO23" s="330"/>
      <c r="BP23" s="329"/>
      <c r="BQ23" s="330"/>
      <c r="BR23" s="329"/>
      <c r="BS23" s="330"/>
      <c r="BT23" s="329"/>
      <c r="BU23" s="330"/>
      <c r="BV23" s="329"/>
      <c r="BW23" s="330"/>
      <c r="BX23" s="329"/>
      <c r="BY23" s="330"/>
      <c r="BZ23" s="329"/>
      <c r="CA23" s="330"/>
      <c r="CB23" s="329"/>
      <c r="CC23" s="330"/>
      <c r="CD23" s="329"/>
      <c r="CE23" s="330"/>
      <c r="CF23" s="778"/>
      <c r="CG23" s="330"/>
      <c r="CH23" s="329"/>
      <c r="CI23" s="330"/>
      <c r="CJ23" s="329"/>
      <c r="CK23" s="329"/>
      <c r="CL23" s="329"/>
      <c r="CM23" s="329"/>
      <c r="CN23" s="329"/>
      <c r="CO23" s="330"/>
      <c r="CP23" s="329"/>
      <c r="CQ23" s="330"/>
      <c r="CR23" s="329"/>
      <c r="CS23" s="329"/>
      <c r="CT23" s="329"/>
      <c r="CU23" s="330"/>
      <c r="CV23" s="329"/>
      <c r="CW23" s="329"/>
      <c r="CX23" s="329"/>
      <c r="CY23" s="330"/>
      <c r="CZ23" s="329"/>
      <c r="DA23" s="330"/>
      <c r="DB23" s="329"/>
      <c r="DC23" s="624"/>
      <c r="DD23" s="624"/>
      <c r="DE23" s="624"/>
      <c r="DF23" s="624"/>
      <c r="DG23" s="624"/>
      <c r="DH23" s="624"/>
      <c r="DI23" s="624"/>
      <c r="DJ23" s="624"/>
      <c r="DK23" s="624"/>
      <c r="DL23" s="624"/>
      <c r="DM23" s="624"/>
      <c r="DN23" s="624"/>
      <c r="DO23" s="624"/>
      <c r="DP23" s="624"/>
      <c r="DQ23" s="624"/>
      <c r="DR23" s="624"/>
      <c r="DS23" s="624"/>
      <c r="DT23" s="624"/>
      <c r="DU23" s="624"/>
    </row>
    <row r="24" spans="2:125" ht="24" customHeight="1">
      <c r="B24" s="394">
        <v>1878</v>
      </c>
      <c r="C24" s="711">
        <v>15</v>
      </c>
      <c r="D24" s="116" t="s">
        <v>280</v>
      </c>
      <c r="E24" s="714" t="s">
        <v>33</v>
      </c>
      <c r="F24" s="717"/>
      <c r="G24" s="626"/>
      <c r="H24" s="717"/>
      <c r="I24" s="626"/>
      <c r="J24" s="717"/>
      <c r="K24" s="626"/>
      <c r="L24" s="717"/>
      <c r="M24" s="626"/>
      <c r="N24" s="717"/>
      <c r="O24" s="626"/>
      <c r="P24" s="717"/>
      <c r="Q24" s="626"/>
      <c r="R24" s="717"/>
      <c r="S24" s="626"/>
      <c r="T24" s="717"/>
      <c r="U24" s="626"/>
      <c r="V24" s="717"/>
      <c r="W24" s="626"/>
      <c r="X24" s="717"/>
      <c r="Y24" s="626"/>
      <c r="Z24" s="717"/>
      <c r="AA24" s="626"/>
      <c r="AB24" s="717"/>
      <c r="AC24" s="626"/>
      <c r="AD24" s="717"/>
      <c r="AE24" s="626"/>
      <c r="AF24" s="717"/>
      <c r="AG24" s="626"/>
      <c r="AH24" s="717"/>
      <c r="AI24" s="626"/>
      <c r="AJ24" s="717"/>
      <c r="AK24" s="626"/>
      <c r="AL24" s="717"/>
      <c r="AM24" s="626"/>
      <c r="AN24" s="717"/>
      <c r="AO24" s="626"/>
      <c r="AP24" s="717"/>
      <c r="AQ24" s="626"/>
      <c r="AR24" s="717"/>
      <c r="AS24" s="626"/>
      <c r="AT24" s="717"/>
      <c r="AU24" s="626"/>
      <c r="AV24" s="717"/>
      <c r="AW24" s="626"/>
      <c r="AX24" s="717"/>
      <c r="AY24" s="626"/>
      <c r="AZ24" s="717"/>
      <c r="BA24" s="626"/>
      <c r="BB24" s="254"/>
      <c r="BC24" s="125"/>
      <c r="BD24" s="292">
        <v>15</v>
      </c>
      <c r="BE24" s="424" t="s">
        <v>67</v>
      </c>
      <c r="BF24" s="292" t="s">
        <v>33</v>
      </c>
      <c r="BG24" s="294" t="s">
        <v>0</v>
      </c>
      <c r="BH24" s="295"/>
      <c r="BI24" s="301" t="str">
        <f>IF(OR(ISBLANK(F24),ISBLANK(H24)),"N/A",IF(ABS((H24-F24)/F24)&gt;1,"&gt; 100%","ok"))</f>
        <v>N/A</v>
      </c>
      <c r="BJ24" s="774"/>
      <c r="BK24" s="640" t="str">
        <f>IF(OR(ISBLANK(H24),ISBLANK(J24)),"N/A",IF(ABS((J24-H24)/H24)&gt;0.25,"&gt; 25%","ok"))</f>
        <v>N/A</v>
      </c>
      <c r="BL24" s="640"/>
      <c r="BM24" s="640" t="str">
        <f>IF(OR(ISBLANK(J24),ISBLANK(L24)),"N/A",IF(ABS((L24-J24)/J24)&gt;0.25,"&gt; 25%","ok"))</f>
        <v>N/A</v>
      </c>
      <c r="BN24" s="640"/>
      <c r="BO24" s="640" t="str">
        <f>IF(OR(ISBLANK(L24),ISBLANK(N24)),"N/A",IF(ABS((N24-L24)/L24)&gt;0.25,"&gt; 25%","ok"))</f>
        <v>N/A</v>
      </c>
      <c r="BP24" s="640"/>
      <c r="BQ24" s="640" t="str">
        <f>IF(OR(ISBLANK(N24),ISBLANK(P24)),"N/A",IF(ABS((P24-N24)/N24)&gt;0.25,"&gt; 25%","ok"))</f>
        <v>N/A</v>
      </c>
      <c r="BR24" s="640"/>
      <c r="BS24" s="640" t="str">
        <f>IF(OR(ISBLANK(P24),ISBLANK(R24)),"N/A",IF(ABS((R24-P24)/P24)&gt;0.25,"&gt; 25%","ok"))</f>
        <v>N/A</v>
      </c>
      <c r="BT24" s="640"/>
      <c r="BU24" s="640" t="str">
        <f>IF(OR(ISBLANK(R24),ISBLANK(T24)),"N/A",IF(ABS((T24-R24)/R24)&gt;0.25,"&gt; 25%","ok"))</f>
        <v>N/A</v>
      </c>
      <c r="BV24" s="640"/>
      <c r="BW24" s="640" t="str">
        <f>IF(OR(ISBLANK(T24),ISBLANK(V24)),"N/A",IF(ABS((V24-T24)/T24)&gt;0.25,"&gt; 25%","ok"))</f>
        <v>N/A</v>
      </c>
      <c r="BX24" s="640"/>
      <c r="BY24" s="640" t="str">
        <f>IF(OR(ISBLANK(V24),ISBLANK(X24)),"N/A",IF(ABS((X24-V24)/V24)&gt;0.25,"&gt; 25%","ok"))</f>
        <v>N/A</v>
      </c>
      <c r="BZ24" s="640"/>
      <c r="CA24" s="640" t="str">
        <f>IF(OR(ISBLANK(X24),ISBLANK(Z24)),"N/A",IF(ABS((Z24-X24)/X24)&gt;0.25,"&gt; 25%","ok"))</f>
        <v>N/A</v>
      </c>
      <c r="CB24" s="640"/>
      <c r="CC24" s="640" t="str">
        <f>IF(OR(ISBLANK(Z24),ISBLANK(AB24)),"N/A",IF(ABS((AB24-Z24)/Z24)&gt;0.25,"&gt; 25%","ok"))</f>
        <v>N/A</v>
      </c>
      <c r="CD24" s="640"/>
      <c r="CE24" s="640" t="str">
        <f>IF(OR(ISBLANK(AB24),ISBLANK(AD24)),"N/A",IF(ABS((AD24-AB24)/AB24)&gt;0.25,"&gt; 25%","ok"))</f>
        <v>N/A</v>
      </c>
      <c r="CF24" s="640"/>
      <c r="CG24" s="640" t="str">
        <f>IF(OR(ISBLANK(AD24),ISBLANK(AF24)),"N/A",IF(ABS((AF24-AD24)/AD24)&gt;0.25,"&gt; 25%","ok"))</f>
        <v>N/A</v>
      </c>
      <c r="CH24" s="640"/>
      <c r="CI24" s="640" t="str">
        <f>IF(OR(ISBLANK(AF24),ISBLANK(AH24)),"N/A",IF(ABS((AH24-AF24)/AF24)&gt;0.25,"&gt; 25%","ok"))</f>
        <v>N/A</v>
      </c>
      <c r="CJ24" s="640"/>
      <c r="CK24" s="640" t="str">
        <f>IF(OR(ISBLANK(AH24),ISBLANK(AJ24)),"N/A",IF(ABS((AJ24-AH24)/AH24)&gt;0.25,"&gt; 25%","ok"))</f>
        <v>N/A</v>
      </c>
      <c r="CL24" s="640"/>
      <c r="CM24" s="640" t="str">
        <f>IF(OR(ISBLANK(AJ24),ISBLANK(AL24)),"N/A",IF(ABS((AL24-AJ24)/AJ24)&gt;0.25,"&gt; 25%","ok"))</f>
        <v>N/A</v>
      </c>
      <c r="CN24" s="640"/>
      <c r="CO24" s="640" t="str">
        <f>IF(OR(ISBLANK(AL24),ISBLANK(AN24)),"N/A",IF(ABS((AN24-AL24)/AL24)&gt;0.25,"&gt; 25%","ok"))</f>
        <v>N/A</v>
      </c>
      <c r="CP24" s="640"/>
      <c r="CQ24" s="640" t="str">
        <f>IF(OR(ISBLANK(AN24),ISBLANK(AP24)),"N/A",IF(ABS((AP24-AN24)/AN24)&gt;0.25,"&gt; 25%","ok"))</f>
        <v>N/A</v>
      </c>
      <c r="CR24" s="774"/>
      <c r="CS24" s="640" t="str">
        <f>IF(OR(ISBLANK(AP24),ISBLANK(AR24)),"N/A",IF(ABS((AR24-AP24)/AP24)&gt;0.25,"&gt; 25%","ok"))</f>
        <v>N/A</v>
      </c>
      <c r="CT24" s="640"/>
      <c r="CU24" s="640" t="str">
        <f>IF(OR(ISBLANK(AR24),ISBLANK(AT24)),"N/A",IF(ABS((AT24-AR24)/AR24)&gt;0.25,"&gt; 25%","ok"))</f>
        <v>N/A</v>
      </c>
      <c r="CV24" s="640"/>
      <c r="CW24" s="640" t="str">
        <f>IF(OR(ISBLANK(AT24),ISBLANK(AV24)),"N/A",IF(ABS((AV24-AT24)/AT24)&gt;0.25,"&gt; 25%","ok"))</f>
        <v>N/A</v>
      </c>
      <c r="CX24" s="640"/>
      <c r="CY24" s="640" t="str">
        <f>IF(OR(ISBLANK(AV24),ISBLANK(AX24)),"N/A",IF(ABS((AX24-AV24)/AV24)&gt;0.25,"&gt; 25%","ok"))</f>
        <v>N/A</v>
      </c>
      <c r="CZ24" s="640"/>
      <c r="DA24" s="640" t="str">
        <f>IF(OR(ISBLANK(AX24),ISBLANK(AZ24)),"N/A",IF(ABS((AZ24-AX24)/AX24)&gt;0.25,"&gt; 25%","ok"))</f>
        <v>N/A</v>
      </c>
      <c r="DB24" s="774"/>
      <c r="DC24" s="624"/>
      <c r="DD24" s="624"/>
      <c r="DE24" s="624"/>
      <c r="DF24" s="624"/>
      <c r="DG24" s="624"/>
      <c r="DH24" s="624"/>
      <c r="DI24" s="624"/>
      <c r="DJ24" s="624"/>
      <c r="DK24" s="624"/>
      <c r="DL24" s="624"/>
      <c r="DM24" s="624"/>
      <c r="DN24" s="624"/>
      <c r="DO24" s="624"/>
      <c r="DP24" s="624"/>
      <c r="DQ24" s="624"/>
      <c r="DR24" s="624"/>
      <c r="DS24" s="624"/>
      <c r="DT24" s="624"/>
      <c r="DU24" s="624"/>
    </row>
    <row r="25" spans="2:125" ht="21.75" customHeight="1">
      <c r="B25" s="394">
        <v>2585</v>
      </c>
      <c r="C25" s="712">
        <v>16</v>
      </c>
      <c r="D25" s="115" t="s">
        <v>281</v>
      </c>
      <c r="E25" s="715" t="s">
        <v>33</v>
      </c>
      <c r="F25" s="731"/>
      <c r="G25" s="625"/>
      <c r="H25" s="731"/>
      <c r="I25" s="625"/>
      <c r="J25" s="731"/>
      <c r="K25" s="625"/>
      <c r="L25" s="731"/>
      <c r="M25" s="625"/>
      <c r="N25" s="731"/>
      <c r="O25" s="625"/>
      <c r="P25" s="731"/>
      <c r="Q25" s="625"/>
      <c r="R25" s="731"/>
      <c r="S25" s="625"/>
      <c r="T25" s="731"/>
      <c r="U25" s="625"/>
      <c r="V25" s="731"/>
      <c r="W25" s="625"/>
      <c r="X25" s="731"/>
      <c r="Y25" s="625"/>
      <c r="Z25" s="731"/>
      <c r="AA25" s="625"/>
      <c r="AB25" s="731"/>
      <c r="AC25" s="625"/>
      <c r="AD25" s="731"/>
      <c r="AE25" s="625"/>
      <c r="AF25" s="731"/>
      <c r="AG25" s="625"/>
      <c r="AH25" s="731"/>
      <c r="AI25" s="625"/>
      <c r="AJ25" s="731"/>
      <c r="AK25" s="625"/>
      <c r="AL25" s="731"/>
      <c r="AM25" s="625"/>
      <c r="AN25" s="731"/>
      <c r="AO25" s="625"/>
      <c r="AP25" s="731"/>
      <c r="AQ25" s="625"/>
      <c r="AR25" s="731"/>
      <c r="AS25" s="625"/>
      <c r="AT25" s="731"/>
      <c r="AU25" s="625"/>
      <c r="AV25" s="731"/>
      <c r="AW25" s="625"/>
      <c r="AX25" s="731"/>
      <c r="AY25" s="625"/>
      <c r="AZ25" s="731">
        <v>30</v>
      </c>
      <c r="BA25" s="625" t="s">
        <v>372</v>
      </c>
      <c r="BB25" s="254"/>
      <c r="BC25" s="125"/>
      <c r="BD25" s="227">
        <v>16</v>
      </c>
      <c r="BE25" s="424" t="s">
        <v>68</v>
      </c>
      <c r="BF25" s="292" t="s">
        <v>33</v>
      </c>
      <c r="BG25" s="294" t="s">
        <v>0</v>
      </c>
      <c r="BH25" s="295"/>
      <c r="BI25" s="301" t="str">
        <f>IF(OR(ISBLANK(F25),ISBLANK(H25)),"N/A",IF(ABS((H25-F25)/F25)&gt;1,"&gt; 100%","ok"))</f>
        <v>N/A</v>
      </c>
      <c r="BJ25" s="775"/>
      <c r="BK25" s="640" t="str">
        <f>IF(OR(ISBLANK(H25),ISBLANK(J25)),"N/A",IF(ABS((J25-H25)/H25)&gt;0.25,"&gt; 25%","ok"))</f>
        <v>N/A</v>
      </c>
      <c r="BL25" s="640"/>
      <c r="BM25" s="640" t="str">
        <f>IF(OR(ISBLANK(J25),ISBLANK(L25)),"N/A",IF(ABS((L25-J25)/J25)&gt;0.25,"&gt; 25%","ok"))</f>
        <v>N/A</v>
      </c>
      <c r="BN25" s="640"/>
      <c r="BO25" s="640" t="str">
        <f>IF(OR(ISBLANK(L25),ISBLANK(N25)),"N/A",IF(ABS((N25-L25)/L25)&gt;0.25,"&gt; 25%","ok"))</f>
        <v>N/A</v>
      </c>
      <c r="BP25" s="640"/>
      <c r="BQ25" s="640" t="str">
        <f>IF(OR(ISBLANK(N25),ISBLANK(P25)),"N/A",IF(ABS((P25-N25)/N25)&gt;0.25,"&gt; 25%","ok"))</f>
        <v>N/A</v>
      </c>
      <c r="BR25" s="640"/>
      <c r="BS25" s="640" t="str">
        <f>IF(OR(ISBLANK(P25),ISBLANK(R25)),"N/A",IF(ABS((R25-P25)/P25)&gt;0.25,"&gt; 25%","ok"))</f>
        <v>N/A</v>
      </c>
      <c r="BT25" s="640"/>
      <c r="BU25" s="640" t="str">
        <f>IF(OR(ISBLANK(R25),ISBLANK(T25)),"N/A",IF(ABS((T25-R25)/R25)&gt;0.25,"&gt; 25%","ok"))</f>
        <v>N/A</v>
      </c>
      <c r="BV25" s="640"/>
      <c r="BW25" s="640" t="str">
        <f>IF(OR(ISBLANK(T25),ISBLANK(V25)),"N/A",IF(ABS((V25-T25)/T25)&gt;0.25,"&gt; 25%","ok"))</f>
        <v>N/A</v>
      </c>
      <c r="BX25" s="640"/>
      <c r="BY25" s="640" t="str">
        <f>IF(OR(ISBLANK(V25),ISBLANK(X25)),"N/A",IF(ABS((X25-V25)/V25)&gt;0.25,"&gt; 25%","ok"))</f>
        <v>N/A</v>
      </c>
      <c r="BZ25" s="640"/>
      <c r="CA25" s="640" t="str">
        <f>IF(OR(ISBLANK(X25),ISBLANK(Z25)),"N/A",IF(ABS((Z25-X25)/X25)&gt;0.25,"&gt; 25%","ok"))</f>
        <v>N/A</v>
      </c>
      <c r="CB25" s="640"/>
      <c r="CC25" s="640" t="str">
        <f>IF(OR(ISBLANK(Z25),ISBLANK(AB25)),"N/A",IF(ABS((AB25-Z25)/Z25)&gt;0.25,"&gt; 25%","ok"))</f>
        <v>N/A</v>
      </c>
      <c r="CD25" s="640"/>
      <c r="CE25" s="640" t="str">
        <f>IF(OR(ISBLANK(AB25),ISBLANK(AD25)),"N/A",IF(ABS((AD25-AB25)/AB25)&gt;0.25,"&gt; 25%","ok"))</f>
        <v>N/A</v>
      </c>
      <c r="CF25" s="640"/>
      <c r="CG25" s="640" t="str">
        <f>IF(OR(ISBLANK(AD25),ISBLANK(AF25)),"N/A",IF(ABS((AF25-AD25)/AD25)&gt;0.25,"&gt; 25%","ok"))</f>
        <v>N/A</v>
      </c>
      <c r="CH25" s="640"/>
      <c r="CI25" s="640" t="str">
        <f>IF(OR(ISBLANK(AF25),ISBLANK(AH25)),"N/A",IF(ABS((AH25-AF25)/AF25)&gt;0.25,"&gt; 25%","ok"))</f>
        <v>N/A</v>
      </c>
      <c r="CJ25" s="640"/>
      <c r="CK25" s="640" t="str">
        <f>IF(OR(ISBLANK(AH25),ISBLANK(AJ25)),"N/A",IF(ABS((AJ25-AH25)/AH25)&gt;0.25,"&gt; 25%","ok"))</f>
        <v>N/A</v>
      </c>
      <c r="CL25" s="640"/>
      <c r="CM25" s="640" t="str">
        <f>IF(OR(ISBLANK(AJ25),ISBLANK(AL25)),"N/A",IF(ABS((AL25-AJ25)/AJ25)&gt;0.25,"&gt; 25%","ok"))</f>
        <v>N/A</v>
      </c>
      <c r="CN25" s="640"/>
      <c r="CO25" s="640" t="str">
        <f>IF(OR(ISBLANK(AL25),ISBLANK(AN25)),"N/A",IF(ABS((AN25-AL25)/AL25)&gt;0.25,"&gt; 25%","ok"))</f>
        <v>N/A</v>
      </c>
      <c r="CP25" s="640"/>
      <c r="CQ25" s="640" t="str">
        <f>IF(OR(ISBLANK(AN25),ISBLANK(AP25)),"N/A",IF(ABS((AP25-AN25)/AN25)&gt;0.25,"&gt; 25%","ok"))</f>
        <v>N/A</v>
      </c>
      <c r="CR25" s="775"/>
      <c r="CS25" s="640" t="str">
        <f>IF(OR(ISBLANK(AP25),ISBLANK(AR25)),"N/A",IF(ABS((AR25-AP25)/AP25)&gt;0.25,"&gt; 25%","ok"))</f>
        <v>N/A</v>
      </c>
      <c r="CT25" s="640"/>
      <c r="CU25" s="640" t="str">
        <f>IF(OR(ISBLANK(AR25),ISBLANK(AT25)),"N/A",IF(ABS((AT25-AR25)/AR25)&gt;0.25,"&gt; 25%","ok"))</f>
        <v>N/A</v>
      </c>
      <c r="CV25" s="640"/>
      <c r="CW25" s="640" t="str">
        <f>IF(OR(ISBLANK(AT25),ISBLANK(AV25)),"N/A",IF(ABS((AV25-AT25)/AT25)&gt;0.25,"&gt; 25%","ok"))</f>
        <v>N/A</v>
      </c>
      <c r="CX25" s="640"/>
      <c r="CY25" s="640" t="str">
        <f>IF(OR(ISBLANK(AV25),ISBLANK(AX25)),"N/A",IF(ABS((AX25-AV25)/AV25)&gt;0.25,"&gt; 25%","ok"))</f>
        <v>N/A</v>
      </c>
      <c r="CZ25" s="640"/>
      <c r="DA25" s="640" t="str">
        <f>IF(OR(ISBLANK(AX25),ISBLANK(AZ25)),"N/A",IF(ABS((AZ25-AX25)/AX25)&gt;0.25,"&gt; 25%","ok"))</f>
        <v>N/A</v>
      </c>
      <c r="DB25" s="775"/>
      <c r="DC25" s="624"/>
      <c r="DD25" s="624"/>
      <c r="DE25" s="624"/>
      <c r="DF25" s="624"/>
      <c r="DG25" s="624"/>
      <c r="DH25" s="624"/>
      <c r="DI25" s="624"/>
      <c r="DJ25" s="624"/>
      <c r="DK25" s="624"/>
      <c r="DL25" s="624"/>
      <c r="DM25" s="624"/>
      <c r="DN25" s="624"/>
      <c r="DO25" s="624"/>
      <c r="DP25" s="624"/>
      <c r="DQ25" s="624"/>
      <c r="DR25" s="624"/>
      <c r="DS25" s="624"/>
      <c r="DT25" s="624"/>
      <c r="DU25" s="624"/>
    </row>
    <row r="26" spans="2:125" ht="24" customHeight="1">
      <c r="B26" s="394">
        <v>2586</v>
      </c>
      <c r="C26" s="825">
        <v>17</v>
      </c>
      <c r="D26" s="117" t="s">
        <v>282</v>
      </c>
      <c r="E26" s="738" t="s">
        <v>33</v>
      </c>
      <c r="F26" s="748"/>
      <c r="G26" s="627"/>
      <c r="H26" s="748"/>
      <c r="I26" s="627"/>
      <c r="J26" s="748"/>
      <c r="K26" s="627"/>
      <c r="L26" s="748"/>
      <c r="M26" s="627"/>
      <c r="N26" s="748"/>
      <c r="O26" s="627"/>
      <c r="P26" s="748"/>
      <c r="Q26" s="627"/>
      <c r="R26" s="748"/>
      <c r="S26" s="627"/>
      <c r="T26" s="748"/>
      <c r="U26" s="627"/>
      <c r="V26" s="748"/>
      <c r="W26" s="627"/>
      <c r="X26" s="748"/>
      <c r="Y26" s="627"/>
      <c r="Z26" s="748"/>
      <c r="AA26" s="627"/>
      <c r="AB26" s="748"/>
      <c r="AC26" s="627"/>
      <c r="AD26" s="748"/>
      <c r="AE26" s="627"/>
      <c r="AF26" s="748"/>
      <c r="AG26" s="627"/>
      <c r="AH26" s="748"/>
      <c r="AI26" s="627"/>
      <c r="AJ26" s="748"/>
      <c r="AK26" s="627"/>
      <c r="AL26" s="748"/>
      <c r="AM26" s="627"/>
      <c r="AN26" s="748"/>
      <c r="AO26" s="627"/>
      <c r="AP26" s="748"/>
      <c r="AQ26" s="627"/>
      <c r="AR26" s="748"/>
      <c r="AS26" s="627"/>
      <c r="AT26" s="748"/>
      <c r="AU26" s="627"/>
      <c r="AV26" s="748"/>
      <c r="AW26" s="627"/>
      <c r="AX26" s="748"/>
      <c r="AY26" s="627"/>
      <c r="AZ26" s="748">
        <v>5</v>
      </c>
      <c r="BA26" s="627" t="s">
        <v>372</v>
      </c>
      <c r="BB26" s="254"/>
      <c r="BC26" s="125"/>
      <c r="BD26" s="328">
        <v>17</v>
      </c>
      <c r="BE26" s="661" t="s">
        <v>69</v>
      </c>
      <c r="BF26" s="328" t="s">
        <v>33</v>
      </c>
      <c r="BG26" s="299" t="s">
        <v>0</v>
      </c>
      <c r="BH26" s="300"/>
      <c r="BI26" s="302" t="str">
        <f>IF(OR(ISBLANK(F26),ISBLANK(H26)),"N/A",IF(ABS((H26-F26)/F26)&gt;1,"&gt; 100%","ok"))</f>
        <v>N/A</v>
      </c>
      <c r="BJ26" s="779"/>
      <c r="BK26" s="780" t="str">
        <f>IF(OR(ISBLANK(H26),ISBLANK(J26)),"N/A",IF(ABS((J26-H26)/H26)&gt;0.25,"&gt; 25%","ok"))</f>
        <v>N/A</v>
      </c>
      <c r="BL26" s="780"/>
      <c r="BM26" s="780" t="str">
        <f>IF(OR(ISBLANK(J26),ISBLANK(L26)),"N/A",IF(ABS((L26-J26)/J26)&gt;0.25,"&gt; 25%","ok"))</f>
        <v>N/A</v>
      </c>
      <c r="BN26" s="780"/>
      <c r="BO26" s="780" t="str">
        <f>IF(OR(ISBLANK(L26),ISBLANK(N26)),"N/A",IF(ABS((N26-L26)/L26)&gt;0.25,"&gt; 25%","ok"))</f>
        <v>N/A</v>
      </c>
      <c r="BP26" s="780"/>
      <c r="BQ26" s="780" t="str">
        <f>IF(OR(ISBLANK(N26),ISBLANK(P26)),"N/A",IF(ABS((P26-N26)/N26)&gt;0.25,"&gt; 25%","ok"))</f>
        <v>N/A</v>
      </c>
      <c r="BR26" s="780"/>
      <c r="BS26" s="780" t="str">
        <f>IF(OR(ISBLANK(P26),ISBLANK(R26)),"N/A",IF(ABS((R26-P26)/P26)&gt;0.25,"&gt; 25%","ok"))</f>
        <v>N/A</v>
      </c>
      <c r="BT26" s="780"/>
      <c r="BU26" s="780" t="str">
        <f>IF(OR(ISBLANK(R26),ISBLANK(T26)),"N/A",IF(ABS((T26-R26)/R26)&gt;0.25,"&gt; 25%","ok"))</f>
        <v>N/A</v>
      </c>
      <c r="BV26" s="780"/>
      <c r="BW26" s="780" t="str">
        <f>IF(OR(ISBLANK(T26),ISBLANK(V26)),"N/A",IF(ABS((V26-T26)/T26)&gt;0.25,"&gt; 25%","ok"))</f>
        <v>N/A</v>
      </c>
      <c r="BX26" s="780"/>
      <c r="BY26" s="780" t="str">
        <f>IF(OR(ISBLANK(V26),ISBLANK(X26)),"N/A",IF(ABS((X26-V26)/V26)&gt;0.25,"&gt; 25%","ok"))</f>
        <v>N/A</v>
      </c>
      <c r="BZ26" s="780"/>
      <c r="CA26" s="780" t="str">
        <f>IF(OR(ISBLANK(X26),ISBLANK(Z26)),"N/A",IF(ABS((Z26-X26)/X26)&gt;0.25,"&gt; 25%","ok"))</f>
        <v>N/A</v>
      </c>
      <c r="CB26" s="780"/>
      <c r="CC26" s="780" t="str">
        <f>IF(OR(ISBLANK(Z26),ISBLANK(AB26)),"N/A",IF(ABS((AB26-Z26)/Z26)&gt;0.25,"&gt; 25%","ok"))</f>
        <v>N/A</v>
      </c>
      <c r="CD26" s="780"/>
      <c r="CE26" s="780" t="str">
        <f>IF(OR(ISBLANK(AB26),ISBLANK(AD26)),"N/A",IF(ABS((AD26-AB26)/AB26)&gt;0.25,"&gt; 25%","ok"))</f>
        <v>N/A</v>
      </c>
      <c r="CF26" s="780"/>
      <c r="CG26" s="780" t="str">
        <f>IF(OR(ISBLANK(AD26),ISBLANK(AF26)),"N/A",IF(ABS((AF26-AD26)/AD26)&gt;0.25,"&gt; 25%","ok"))</f>
        <v>N/A</v>
      </c>
      <c r="CH26" s="780"/>
      <c r="CI26" s="780" t="str">
        <f>IF(OR(ISBLANK(AF26),ISBLANK(AH26)),"N/A",IF(ABS((AH26-AF26)/AF26)&gt;0.25,"&gt; 25%","ok"))</f>
        <v>N/A</v>
      </c>
      <c r="CJ26" s="780"/>
      <c r="CK26" s="780" t="str">
        <f>IF(OR(ISBLANK(AH26),ISBLANK(AJ26)),"N/A",IF(ABS((AJ26-AH26)/AH26)&gt;0.25,"&gt; 25%","ok"))</f>
        <v>N/A</v>
      </c>
      <c r="CL26" s="780"/>
      <c r="CM26" s="780" t="str">
        <f>IF(OR(ISBLANK(AJ26),ISBLANK(AL26)),"N/A",IF(ABS((AL26-AJ26)/AJ26)&gt;0.25,"&gt; 25%","ok"))</f>
        <v>N/A</v>
      </c>
      <c r="CN26" s="780"/>
      <c r="CO26" s="780" t="str">
        <f>IF(OR(ISBLANK(AL26),ISBLANK(AN26)),"N/A",IF(ABS((AN26-AL26)/AL26)&gt;0.25,"&gt; 25%","ok"))</f>
        <v>N/A</v>
      </c>
      <c r="CP26" s="780"/>
      <c r="CQ26" s="780" t="str">
        <f>IF(OR(ISBLANK(AN26),ISBLANK(AP26)),"N/A",IF(ABS((AP26-AN26)/AN26)&gt;0.25,"&gt; 25%","ok"))</f>
        <v>N/A</v>
      </c>
      <c r="CR26" s="781"/>
      <c r="CS26" s="780" t="str">
        <f>IF(OR(ISBLANK(AP26),ISBLANK(AR26)),"N/A",IF(ABS((AR26-AP26)/AP26)&gt;0.25,"&gt; 25%","ok"))</f>
        <v>N/A</v>
      </c>
      <c r="CT26" s="780"/>
      <c r="CU26" s="780" t="str">
        <f>IF(OR(ISBLANK(AR26),ISBLANK(AT26)),"N/A",IF(ABS((AT26-AR26)/AR26)&gt;0.25,"&gt; 25%","ok"))</f>
        <v>N/A</v>
      </c>
      <c r="CV26" s="780"/>
      <c r="CW26" s="780" t="str">
        <f>IF(OR(ISBLANK(AT26),ISBLANK(AV26)),"N/A",IF(ABS((AV26-AT26)/AT26)&gt;0.25,"&gt; 25%","ok"))</f>
        <v>N/A</v>
      </c>
      <c r="CX26" s="780"/>
      <c r="CY26" s="780" t="str">
        <f>IF(OR(ISBLANK(AV26),ISBLANK(AX26)),"N/A",IF(ABS((AX26-AV26)/AV26)&gt;0.25,"&gt; 25%","ok"))</f>
        <v>N/A</v>
      </c>
      <c r="CZ26" s="780"/>
      <c r="DA26" s="780" t="str">
        <f>IF(OR(ISBLANK(AX26),ISBLANK(AZ26)),"N/A",IF(ABS((AZ26-AX26)/AX26)&gt;0.25,"&gt; 25%","ok"))</f>
        <v>N/A</v>
      </c>
      <c r="DB26" s="781"/>
      <c r="DC26" s="624"/>
      <c r="DD26" s="624"/>
      <c r="DE26" s="624"/>
      <c r="DF26" s="624"/>
      <c r="DG26" s="624"/>
      <c r="DH26" s="624"/>
      <c r="DI26" s="624"/>
      <c r="DJ26" s="624"/>
      <c r="DK26" s="624"/>
      <c r="DL26" s="624"/>
      <c r="DM26" s="624"/>
      <c r="DN26" s="624"/>
      <c r="DO26" s="624"/>
      <c r="DP26" s="624"/>
      <c r="DQ26" s="624"/>
      <c r="DR26" s="624"/>
      <c r="DS26" s="624"/>
      <c r="DT26" s="624"/>
      <c r="DU26" s="624"/>
    </row>
    <row r="27" spans="1:125" s="464" customFormat="1" ht="17.25" customHeight="1">
      <c r="A27" s="466"/>
      <c r="B27" s="467">
        <v>2860</v>
      </c>
      <c r="C27" s="460">
        <v>17</v>
      </c>
      <c r="D27" s="468" t="s">
        <v>87</v>
      </c>
      <c r="E27" s="483"/>
      <c r="F27" s="462">
        <v>2030140</v>
      </c>
      <c r="G27" s="462"/>
      <c r="H27" s="463">
        <v>2327075</v>
      </c>
      <c r="I27" s="462"/>
      <c r="J27" s="463">
        <v>2403779</v>
      </c>
      <c r="K27" s="462"/>
      <c r="L27" s="463">
        <v>2476188</v>
      </c>
      <c r="M27" s="462"/>
      <c r="N27" s="463">
        <v>2551429</v>
      </c>
      <c r="O27" s="462"/>
      <c r="P27" s="463">
        <v>2629806</v>
      </c>
      <c r="Q27" s="462"/>
      <c r="R27" s="463">
        <v>2709359</v>
      </c>
      <c r="S27" s="462"/>
      <c r="T27" s="463">
        <v>2790729</v>
      </c>
      <c r="U27" s="462"/>
      <c r="V27" s="463">
        <v>2873228</v>
      </c>
      <c r="W27" s="462"/>
      <c r="X27" s="463">
        <v>2957117</v>
      </c>
      <c r="Y27" s="462"/>
      <c r="Z27" s="462">
        <v>3042823</v>
      </c>
      <c r="AA27" s="462"/>
      <c r="AB27" s="463">
        <v>3130720</v>
      </c>
      <c r="AC27" s="462"/>
      <c r="AD27" s="463">
        <v>3220653</v>
      </c>
      <c r="AE27" s="462"/>
      <c r="AF27" s="463">
        <v>3312665</v>
      </c>
      <c r="AG27" s="462"/>
      <c r="AH27" s="463">
        <v>3407541</v>
      </c>
      <c r="AI27" s="462"/>
      <c r="AJ27" s="462">
        <v>3506288</v>
      </c>
      <c r="AK27" s="462"/>
      <c r="AL27" s="462">
        <v>3609543</v>
      </c>
      <c r="AM27" s="462"/>
      <c r="AN27" s="463">
        <v>3717672</v>
      </c>
      <c r="AO27" s="462"/>
      <c r="AP27" s="463">
        <v>3830239</v>
      </c>
      <c r="AQ27" s="462"/>
      <c r="AR27" s="462">
        <v>3946170</v>
      </c>
      <c r="AS27" s="462"/>
      <c r="AT27" s="462">
        <v>4063920</v>
      </c>
      <c r="AU27" s="462"/>
      <c r="AV27" s="462">
        <v>4182341</v>
      </c>
      <c r="AW27" s="462"/>
      <c r="AX27" s="462"/>
      <c r="AY27" s="462"/>
      <c r="AZ27" s="463"/>
      <c r="BA27" s="462"/>
      <c r="BB27" s="462"/>
      <c r="BC27" s="469"/>
      <c r="BD27" s="669"/>
      <c r="BE27" s="670"/>
      <c r="BF27" s="669"/>
      <c r="BG27" s="671"/>
      <c r="BH27" s="671"/>
      <c r="BI27" s="671"/>
      <c r="BJ27" s="671"/>
      <c r="BK27" s="671"/>
      <c r="BL27" s="671"/>
      <c r="BM27" s="671"/>
      <c r="BN27" s="671"/>
      <c r="BO27" s="671"/>
      <c r="BP27" s="671"/>
      <c r="BQ27" s="671"/>
      <c r="BR27" s="671"/>
      <c r="BS27" s="671"/>
      <c r="BT27" s="671"/>
      <c r="BU27" s="671"/>
      <c r="BV27" s="671"/>
      <c r="BW27" s="672"/>
      <c r="BX27" s="672"/>
      <c r="BY27" s="671"/>
      <c r="BZ27" s="671"/>
      <c r="CA27" s="672"/>
      <c r="CB27" s="671"/>
      <c r="CC27" s="671"/>
      <c r="CD27" s="672"/>
      <c r="CE27" s="671"/>
      <c r="CF27" s="671"/>
      <c r="CG27" s="672"/>
      <c r="CH27" s="671"/>
      <c r="CI27" s="671"/>
      <c r="CJ27" s="671"/>
      <c r="CK27" s="671"/>
      <c r="CL27" s="671"/>
      <c r="CM27" s="671"/>
      <c r="CN27" s="671"/>
      <c r="CO27" s="672"/>
      <c r="CP27" s="672"/>
      <c r="CQ27" s="671"/>
      <c r="CR27" s="671"/>
      <c r="CS27" s="672"/>
      <c r="CT27" s="671"/>
      <c r="CU27" s="671"/>
      <c r="CV27" s="672"/>
      <c r="CW27" s="672"/>
      <c r="CX27" s="671"/>
      <c r="CY27" s="671"/>
      <c r="CZ27" s="672"/>
      <c r="DA27" s="671"/>
      <c r="DB27" s="671"/>
      <c r="DC27" s="624"/>
      <c r="DD27" s="624"/>
      <c r="DE27" s="624"/>
      <c r="DF27" s="624"/>
      <c r="DG27" s="624"/>
      <c r="DH27" s="624"/>
      <c r="DI27" s="624"/>
      <c r="DJ27" s="624"/>
      <c r="DK27" s="624"/>
      <c r="DL27" s="624"/>
      <c r="DM27" s="624"/>
      <c r="DN27" s="624"/>
      <c r="DO27" s="624"/>
      <c r="DP27" s="624"/>
      <c r="DQ27" s="624"/>
      <c r="DR27" s="624"/>
      <c r="DS27" s="624"/>
      <c r="DT27" s="624"/>
      <c r="DU27" s="624"/>
    </row>
    <row r="28" spans="3:125" ht="17.25" customHeight="1">
      <c r="C28" s="98" t="s">
        <v>30</v>
      </c>
      <c r="D28" s="480"/>
      <c r="E28" s="482"/>
      <c r="F28" s="481"/>
      <c r="G28" s="481"/>
      <c r="H28" s="481"/>
      <c r="I28" s="481"/>
      <c r="J28" s="481"/>
      <c r="K28" s="481"/>
      <c r="L28" s="481"/>
      <c r="M28" s="481"/>
      <c r="N28" s="481"/>
      <c r="O28" s="481"/>
      <c r="P28" s="481"/>
      <c r="Q28" s="481"/>
      <c r="R28" s="481"/>
      <c r="S28" s="481"/>
      <c r="T28" s="481"/>
      <c r="U28" s="481"/>
      <c r="V28" s="481"/>
      <c r="W28" s="481"/>
      <c r="X28" s="481"/>
      <c r="Y28" s="481"/>
      <c r="Z28" s="481"/>
      <c r="AA28" s="538"/>
      <c r="AB28" s="481"/>
      <c r="AC28" s="538"/>
      <c r="BD28" s="443" t="s">
        <v>90</v>
      </c>
      <c r="BE28" s="283"/>
      <c r="BF28" s="649"/>
      <c r="BG28" s="650"/>
      <c r="BH28" s="650"/>
      <c r="BI28" s="651"/>
      <c r="BJ28" s="651"/>
      <c r="BK28" s="651"/>
      <c r="BL28" s="651"/>
      <c r="BM28" s="651"/>
      <c r="BN28" s="651"/>
      <c r="BO28" s="651"/>
      <c r="BP28" s="651"/>
      <c r="BQ28" s="651"/>
      <c r="BR28" s="651"/>
      <c r="BS28" s="651"/>
      <c r="BT28" s="651"/>
      <c r="CJ28" s="651"/>
      <c r="CK28" s="651"/>
      <c r="CL28" s="651"/>
      <c r="DC28" s="624"/>
      <c r="DD28" s="624"/>
      <c r="DE28" s="624"/>
      <c r="DF28" s="624"/>
      <c r="DG28" s="624"/>
      <c r="DH28" s="624"/>
      <c r="DI28" s="624"/>
      <c r="DJ28" s="624"/>
      <c r="DK28" s="624"/>
      <c r="DL28" s="624"/>
      <c r="DM28" s="624"/>
      <c r="DN28" s="624"/>
      <c r="DO28" s="624"/>
      <c r="DP28" s="624"/>
      <c r="DQ28" s="624"/>
      <c r="DR28" s="624"/>
      <c r="DS28" s="624"/>
      <c r="DT28" s="624"/>
      <c r="DU28" s="624"/>
    </row>
    <row r="29" spans="3:125" ht="12.75" customHeight="1">
      <c r="C29" s="261" t="s">
        <v>62</v>
      </c>
      <c r="D29" s="890" t="s">
        <v>146</v>
      </c>
      <c r="E29" s="890"/>
      <c r="F29" s="890"/>
      <c r="G29" s="890"/>
      <c r="H29" s="890"/>
      <c r="I29" s="890"/>
      <c r="J29" s="890"/>
      <c r="K29" s="890"/>
      <c r="L29" s="890"/>
      <c r="M29" s="890"/>
      <c r="N29" s="890"/>
      <c r="O29" s="890"/>
      <c r="P29" s="890"/>
      <c r="Q29" s="890"/>
      <c r="R29" s="890"/>
      <c r="S29" s="890"/>
      <c r="T29" s="890"/>
      <c r="U29" s="890"/>
      <c r="V29" s="890"/>
      <c r="W29" s="890"/>
      <c r="X29" s="890"/>
      <c r="Y29" s="890"/>
      <c r="Z29" s="890"/>
      <c r="AA29" s="890"/>
      <c r="AB29" s="890"/>
      <c r="AC29" s="890"/>
      <c r="AD29" s="890"/>
      <c r="AE29" s="890"/>
      <c r="AF29" s="890"/>
      <c r="AG29" s="890"/>
      <c r="AH29" s="890"/>
      <c r="AI29" s="890"/>
      <c r="AJ29" s="890"/>
      <c r="AK29" s="890"/>
      <c r="AL29" s="890"/>
      <c r="AM29" s="890"/>
      <c r="AN29" s="890"/>
      <c r="AO29" s="890"/>
      <c r="AP29" s="890"/>
      <c r="AQ29" s="890"/>
      <c r="AR29" s="870"/>
      <c r="AS29" s="870"/>
      <c r="AT29" s="870"/>
      <c r="AU29" s="870"/>
      <c r="AV29" s="870"/>
      <c r="AW29" s="870"/>
      <c r="AX29" s="870"/>
      <c r="AY29" s="870"/>
      <c r="AZ29" s="870"/>
      <c r="BA29" s="870"/>
      <c r="BB29" s="250"/>
      <c r="BC29"/>
      <c r="BD29" s="645" t="s">
        <v>24</v>
      </c>
      <c r="BE29" s="645" t="s">
        <v>25</v>
      </c>
      <c r="BF29" s="645" t="s">
        <v>26</v>
      </c>
      <c r="BG29" s="675">
        <v>1990</v>
      </c>
      <c r="BH29" s="676"/>
      <c r="BI29" s="675">
        <v>1995</v>
      </c>
      <c r="BJ29" s="676"/>
      <c r="BK29" s="675">
        <v>1996</v>
      </c>
      <c r="BL29" s="676"/>
      <c r="BM29" s="675">
        <v>1997</v>
      </c>
      <c r="BN29" s="676"/>
      <c r="BO29" s="675">
        <v>1998</v>
      </c>
      <c r="BP29" s="676"/>
      <c r="BQ29" s="675">
        <v>1999</v>
      </c>
      <c r="BR29" s="676"/>
      <c r="BS29" s="675">
        <v>2000</v>
      </c>
      <c r="BT29" s="676"/>
      <c r="BU29" s="675">
        <v>2001</v>
      </c>
      <c r="BV29" s="676"/>
      <c r="BW29" s="675">
        <v>2002</v>
      </c>
      <c r="BX29" s="676"/>
      <c r="BY29" s="675">
        <v>2003</v>
      </c>
      <c r="BZ29" s="676"/>
      <c r="CA29" s="675">
        <v>2004</v>
      </c>
      <c r="CB29" s="676"/>
      <c r="CC29" s="675">
        <v>2005</v>
      </c>
      <c r="CD29" s="676"/>
      <c r="CE29" s="675">
        <v>2006</v>
      </c>
      <c r="CF29" s="675"/>
      <c r="CG29" s="675">
        <v>2007</v>
      </c>
      <c r="CH29" s="676"/>
      <c r="CI29" s="675">
        <v>2008</v>
      </c>
      <c r="CJ29" s="676"/>
      <c r="CK29" s="675">
        <v>2009</v>
      </c>
      <c r="CL29" s="676"/>
      <c r="CM29" s="675">
        <v>2010</v>
      </c>
      <c r="CN29" s="676"/>
      <c r="CO29" s="675">
        <v>2011</v>
      </c>
      <c r="CP29" s="677"/>
      <c r="CQ29" s="675">
        <v>2012</v>
      </c>
      <c r="CR29" s="677"/>
      <c r="CS29" s="675">
        <v>2013</v>
      </c>
      <c r="CT29" s="676"/>
      <c r="CU29" s="675">
        <v>2014</v>
      </c>
      <c r="CV29" s="677"/>
      <c r="CW29" s="634">
        <v>2015</v>
      </c>
      <c r="CX29" s="635"/>
      <c r="CY29" s="634">
        <v>2016</v>
      </c>
      <c r="CZ29" s="635"/>
      <c r="DA29" s="634">
        <v>2017</v>
      </c>
      <c r="DB29" s="677"/>
      <c r="DC29" s="624"/>
      <c r="DD29" s="624"/>
      <c r="DE29" s="624"/>
      <c r="DF29" s="624"/>
      <c r="DG29" s="624"/>
      <c r="DH29" s="624"/>
      <c r="DI29" s="624"/>
      <c r="DJ29" s="624"/>
      <c r="DK29" s="624"/>
      <c r="DL29" s="624"/>
      <c r="DM29" s="624"/>
      <c r="DN29" s="624"/>
      <c r="DO29" s="624"/>
      <c r="DP29" s="624"/>
      <c r="DQ29" s="624"/>
      <c r="DR29" s="624"/>
      <c r="DS29" s="624"/>
      <c r="DT29" s="624"/>
      <c r="DU29" s="624"/>
    </row>
    <row r="30" spans="3:125" ht="12.75" customHeight="1">
      <c r="C30" s="261" t="s">
        <v>62</v>
      </c>
      <c r="D30" s="907" t="s">
        <v>270</v>
      </c>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7"/>
      <c r="AN30" s="907"/>
      <c r="AO30" s="907"/>
      <c r="AP30" s="907"/>
      <c r="AQ30" s="907"/>
      <c r="AR30" s="907"/>
      <c r="AS30" s="907"/>
      <c r="AT30" s="907"/>
      <c r="AU30" s="907"/>
      <c r="AV30" s="907"/>
      <c r="AW30" s="907"/>
      <c r="AX30" s="907"/>
      <c r="AY30" s="907"/>
      <c r="AZ30" s="907"/>
      <c r="BA30" s="907"/>
      <c r="BB30" s="478"/>
      <c r="BC30"/>
      <c r="BD30" s="331">
        <v>4</v>
      </c>
      <c r="BE30" s="655" t="s">
        <v>326</v>
      </c>
      <c r="BF30" s="292" t="s">
        <v>27</v>
      </c>
      <c r="BG30" s="766">
        <f>F12</f>
        <v>0</v>
      </c>
      <c r="BH30" s="659"/>
      <c r="BI30" s="659">
        <f>H12</f>
        <v>0</v>
      </c>
      <c r="BJ30" s="659"/>
      <c r="BK30" s="659">
        <f aca="true" t="shared" si="23" ref="BK30:DA30">J12</f>
        <v>0</v>
      </c>
      <c r="BL30" s="659"/>
      <c r="BM30" s="659">
        <f t="shared" si="23"/>
        <v>0</v>
      </c>
      <c r="BN30" s="659"/>
      <c r="BO30" s="659">
        <f t="shared" si="23"/>
        <v>0</v>
      </c>
      <c r="BP30" s="659"/>
      <c r="BQ30" s="659">
        <f t="shared" si="23"/>
        <v>0</v>
      </c>
      <c r="BR30" s="659"/>
      <c r="BS30" s="659">
        <f t="shared" si="23"/>
        <v>0</v>
      </c>
      <c r="BT30" s="659"/>
      <c r="BU30" s="659">
        <f t="shared" si="23"/>
        <v>0</v>
      </c>
      <c r="BV30" s="659"/>
      <c r="BW30" s="659">
        <f t="shared" si="23"/>
        <v>0</v>
      </c>
      <c r="BX30" s="659"/>
      <c r="BY30" s="659">
        <f t="shared" si="23"/>
        <v>0</v>
      </c>
      <c r="BZ30" s="659"/>
      <c r="CA30" s="659">
        <f t="shared" si="23"/>
        <v>0</v>
      </c>
      <c r="CB30" s="659"/>
      <c r="CC30" s="659">
        <f t="shared" si="23"/>
        <v>0</v>
      </c>
      <c r="CD30" s="659"/>
      <c r="CE30" s="659">
        <f t="shared" si="23"/>
        <v>0</v>
      </c>
      <c r="CF30" s="659"/>
      <c r="CG30" s="659">
        <f t="shared" si="23"/>
        <v>0</v>
      </c>
      <c r="CH30" s="659"/>
      <c r="CI30" s="659">
        <f t="shared" si="23"/>
        <v>0</v>
      </c>
      <c r="CJ30" s="659"/>
      <c r="CK30" s="659">
        <f t="shared" si="23"/>
        <v>0</v>
      </c>
      <c r="CL30" s="659"/>
      <c r="CM30" s="659">
        <f t="shared" si="23"/>
        <v>0</v>
      </c>
      <c r="CN30" s="659"/>
      <c r="CO30" s="659">
        <f t="shared" si="23"/>
        <v>0</v>
      </c>
      <c r="CP30" s="659"/>
      <c r="CQ30" s="659">
        <f t="shared" si="23"/>
        <v>0</v>
      </c>
      <c r="CR30" s="659"/>
      <c r="CS30" s="659">
        <f t="shared" si="23"/>
        <v>0</v>
      </c>
      <c r="CT30" s="659"/>
      <c r="CU30" s="659">
        <f t="shared" si="23"/>
        <v>0</v>
      </c>
      <c r="CV30" s="659"/>
      <c r="CW30" s="659">
        <f t="shared" si="23"/>
        <v>0</v>
      </c>
      <c r="CX30" s="659"/>
      <c r="CY30" s="659">
        <f t="shared" si="23"/>
        <v>0</v>
      </c>
      <c r="CZ30" s="659"/>
      <c r="DA30" s="659">
        <f t="shared" si="23"/>
        <v>0</v>
      </c>
      <c r="DB30" s="767"/>
      <c r="DC30" s="624"/>
      <c r="DD30" s="624"/>
      <c r="DE30" s="624"/>
      <c r="DF30" s="624"/>
      <c r="DG30" s="624"/>
      <c r="DH30" s="624"/>
      <c r="DI30" s="624"/>
      <c r="DJ30" s="624"/>
      <c r="DK30" s="624"/>
      <c r="DL30" s="624"/>
      <c r="DM30" s="624"/>
      <c r="DN30" s="624"/>
      <c r="DO30" s="624"/>
      <c r="DP30" s="624"/>
      <c r="DQ30" s="624"/>
      <c r="DR30" s="624"/>
      <c r="DS30" s="624"/>
      <c r="DT30" s="624"/>
      <c r="DU30" s="624"/>
    </row>
    <row r="31" spans="3:125" ht="12" customHeight="1">
      <c r="C31" s="261"/>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3"/>
      <c r="AR31" s="940"/>
      <c r="AS31" s="940"/>
      <c r="AT31" s="940"/>
      <c r="AU31" s="940"/>
      <c r="AV31" s="940"/>
      <c r="AW31" s="940"/>
      <c r="AX31" s="940"/>
      <c r="AY31" s="940"/>
      <c r="AZ31" s="940"/>
      <c r="BA31" s="940"/>
      <c r="BC31" s="362"/>
      <c r="BD31" s="662">
        <v>18</v>
      </c>
      <c r="BE31" s="663" t="s">
        <v>334</v>
      </c>
      <c r="BF31" s="292" t="s">
        <v>27</v>
      </c>
      <c r="BG31" s="768">
        <f>F10+F11</f>
        <v>0</v>
      </c>
      <c r="BH31" s="769"/>
      <c r="BI31" s="660">
        <f>H10+H11</f>
        <v>0</v>
      </c>
      <c r="BJ31" s="660"/>
      <c r="BK31" s="660">
        <f aca="true" t="shared" si="24" ref="BK31:DA31">J10+J11</f>
        <v>0</v>
      </c>
      <c r="BL31" s="660"/>
      <c r="BM31" s="660">
        <f t="shared" si="24"/>
        <v>0</v>
      </c>
      <c r="BN31" s="660"/>
      <c r="BO31" s="660">
        <f t="shared" si="24"/>
        <v>0</v>
      </c>
      <c r="BP31" s="660"/>
      <c r="BQ31" s="660">
        <f t="shared" si="24"/>
        <v>0</v>
      </c>
      <c r="BR31" s="660"/>
      <c r="BS31" s="660">
        <f t="shared" si="24"/>
        <v>0</v>
      </c>
      <c r="BT31" s="660"/>
      <c r="BU31" s="660">
        <f t="shared" si="24"/>
        <v>0</v>
      </c>
      <c r="BV31" s="660"/>
      <c r="BW31" s="660">
        <f t="shared" si="24"/>
        <v>0</v>
      </c>
      <c r="BX31" s="660"/>
      <c r="BY31" s="660">
        <f t="shared" si="24"/>
        <v>0</v>
      </c>
      <c r="BZ31" s="660"/>
      <c r="CA31" s="660">
        <f t="shared" si="24"/>
        <v>0</v>
      </c>
      <c r="CB31" s="660"/>
      <c r="CC31" s="660">
        <f t="shared" si="24"/>
        <v>0</v>
      </c>
      <c r="CD31" s="660"/>
      <c r="CE31" s="660">
        <f t="shared" si="24"/>
        <v>0</v>
      </c>
      <c r="CF31" s="660"/>
      <c r="CG31" s="660">
        <f t="shared" si="24"/>
        <v>0</v>
      </c>
      <c r="CH31" s="660"/>
      <c r="CI31" s="660">
        <f t="shared" si="24"/>
        <v>0</v>
      </c>
      <c r="CJ31" s="660"/>
      <c r="CK31" s="660">
        <f t="shared" si="24"/>
        <v>0</v>
      </c>
      <c r="CL31" s="660"/>
      <c r="CM31" s="660">
        <f t="shared" si="24"/>
        <v>0</v>
      </c>
      <c r="CN31" s="660"/>
      <c r="CO31" s="660">
        <f t="shared" si="24"/>
        <v>0</v>
      </c>
      <c r="CP31" s="660"/>
      <c r="CQ31" s="660">
        <f t="shared" si="24"/>
        <v>0</v>
      </c>
      <c r="CR31" s="660"/>
      <c r="CS31" s="660">
        <f t="shared" si="24"/>
        <v>0</v>
      </c>
      <c r="CT31" s="660"/>
      <c r="CU31" s="660">
        <f t="shared" si="24"/>
        <v>0</v>
      </c>
      <c r="CV31" s="660"/>
      <c r="CW31" s="660">
        <f t="shared" si="24"/>
        <v>0</v>
      </c>
      <c r="CX31" s="660"/>
      <c r="CY31" s="660">
        <f t="shared" si="24"/>
        <v>0</v>
      </c>
      <c r="CZ31" s="660"/>
      <c r="DA31" s="660">
        <f t="shared" si="24"/>
        <v>0</v>
      </c>
      <c r="DB31" s="770"/>
      <c r="DC31" s="624"/>
      <c r="DD31" s="624"/>
      <c r="DE31" s="624"/>
      <c r="DF31" s="624"/>
      <c r="DG31" s="624"/>
      <c r="DH31" s="624"/>
      <c r="DI31" s="624"/>
      <c r="DJ31" s="624"/>
      <c r="DK31" s="624"/>
      <c r="DL31" s="624"/>
      <c r="DM31" s="624"/>
      <c r="DN31" s="624"/>
      <c r="DO31" s="624"/>
      <c r="DP31" s="624"/>
      <c r="DQ31" s="624"/>
      <c r="DR31" s="624"/>
      <c r="DS31" s="624"/>
      <c r="DT31" s="624"/>
      <c r="DU31" s="624"/>
    </row>
    <row r="32" spans="3:125" ht="12" customHeight="1">
      <c r="C32" s="261"/>
      <c r="AR32" s="250"/>
      <c r="AS32" s="250"/>
      <c r="AT32" s="250"/>
      <c r="AU32" s="250"/>
      <c r="AV32" s="250"/>
      <c r="AW32" s="250"/>
      <c r="AX32" s="250"/>
      <c r="AY32" s="250"/>
      <c r="AZ32" s="250"/>
      <c r="BA32" s="250"/>
      <c r="BB32" s="250"/>
      <c r="BC32"/>
      <c r="BD32" s="416" t="s">
        <v>86</v>
      </c>
      <c r="BE32" s="663" t="s">
        <v>327</v>
      </c>
      <c r="BF32" s="648"/>
      <c r="BG32" s="769" t="str">
        <f>IF(OR(ISBLANK(F10),ISBLANK(F11)),"N/A",IF(BG30=BG31,"ok","&lt;&gt;"))</f>
        <v>N/A</v>
      </c>
      <c r="BH32" s="769"/>
      <c r="BI32" s="769" t="str">
        <f>IF(OR(ISBLANK(H10),ISBLANK(H11)),"N/A",IF(ABS(BI30-BI31)&lt;=0.05,"ok","&lt;&gt;"))</f>
        <v>N/A</v>
      </c>
      <c r="BJ32" s="769"/>
      <c r="BK32" s="769" t="str">
        <f aca="true" t="shared" si="25" ref="BK32:DA32">IF(OR(ISBLANK(J10),ISBLANK(J11)),"N/A",IF(ABS(BK30-BK31)&lt;=0.05,"ok","&lt;&gt;"))</f>
        <v>N/A</v>
      </c>
      <c r="BL32" s="769"/>
      <c r="BM32" s="769" t="str">
        <f t="shared" si="25"/>
        <v>N/A</v>
      </c>
      <c r="BN32" s="769"/>
      <c r="BO32" s="769" t="str">
        <f t="shared" si="25"/>
        <v>N/A</v>
      </c>
      <c r="BP32" s="769"/>
      <c r="BQ32" s="769" t="str">
        <f t="shared" si="25"/>
        <v>N/A</v>
      </c>
      <c r="BR32" s="769"/>
      <c r="BS32" s="769" t="str">
        <f t="shared" si="25"/>
        <v>N/A</v>
      </c>
      <c r="BT32" s="769"/>
      <c r="BU32" s="769" t="str">
        <f t="shared" si="25"/>
        <v>N/A</v>
      </c>
      <c r="BV32" s="769"/>
      <c r="BW32" s="769" t="str">
        <f t="shared" si="25"/>
        <v>N/A</v>
      </c>
      <c r="BX32" s="769"/>
      <c r="BY32" s="769" t="str">
        <f t="shared" si="25"/>
        <v>N/A</v>
      </c>
      <c r="BZ32" s="769"/>
      <c r="CA32" s="769" t="str">
        <f t="shared" si="25"/>
        <v>N/A</v>
      </c>
      <c r="CB32" s="769"/>
      <c r="CC32" s="769" t="str">
        <f t="shared" si="25"/>
        <v>N/A</v>
      </c>
      <c r="CD32" s="769"/>
      <c r="CE32" s="769" t="str">
        <f t="shared" si="25"/>
        <v>N/A</v>
      </c>
      <c r="CF32" s="769"/>
      <c r="CG32" s="769" t="str">
        <f t="shared" si="25"/>
        <v>N/A</v>
      </c>
      <c r="CH32" s="769"/>
      <c r="CI32" s="769" t="str">
        <f t="shared" si="25"/>
        <v>N/A</v>
      </c>
      <c r="CJ32" s="769"/>
      <c r="CK32" s="769" t="str">
        <f t="shared" si="25"/>
        <v>N/A</v>
      </c>
      <c r="CL32" s="769"/>
      <c r="CM32" s="769" t="str">
        <f t="shared" si="25"/>
        <v>N/A</v>
      </c>
      <c r="CN32" s="769"/>
      <c r="CO32" s="769" t="str">
        <f t="shared" si="25"/>
        <v>N/A</v>
      </c>
      <c r="CP32" s="769"/>
      <c r="CQ32" s="769" t="str">
        <f t="shared" si="25"/>
        <v>N/A</v>
      </c>
      <c r="CR32" s="769"/>
      <c r="CS32" s="769" t="str">
        <f t="shared" si="25"/>
        <v>N/A</v>
      </c>
      <c r="CT32" s="769"/>
      <c r="CU32" s="769" t="str">
        <f t="shared" si="25"/>
        <v>N/A</v>
      </c>
      <c r="CV32" s="769"/>
      <c r="CW32" s="769" t="str">
        <f t="shared" si="25"/>
        <v>N/A</v>
      </c>
      <c r="CX32" s="769"/>
      <c r="CY32" s="769" t="str">
        <f t="shared" si="25"/>
        <v>N/A</v>
      </c>
      <c r="CZ32" s="769"/>
      <c r="DA32" s="769" t="str">
        <f t="shared" si="25"/>
        <v>N/A</v>
      </c>
      <c r="DB32" s="770"/>
      <c r="DC32" s="624"/>
      <c r="DD32" s="624"/>
      <c r="DE32" s="624"/>
      <c r="DF32" s="624"/>
      <c r="DG32" s="624"/>
      <c r="DH32" s="624"/>
      <c r="DI32" s="624"/>
      <c r="DJ32" s="624"/>
      <c r="DK32" s="624"/>
      <c r="DL32" s="624"/>
      <c r="DM32" s="624"/>
      <c r="DN32" s="624"/>
      <c r="DO32" s="624"/>
      <c r="DP32" s="624"/>
      <c r="DQ32" s="624"/>
      <c r="DR32" s="624"/>
      <c r="DS32" s="624"/>
      <c r="DT32" s="624"/>
      <c r="DU32" s="624"/>
    </row>
    <row r="33" spans="1:125" s="1" customFormat="1" ht="12" customHeight="1">
      <c r="A33" s="364"/>
      <c r="B33" s="364"/>
      <c r="C33" s="231"/>
      <c r="D33" s="892"/>
      <c r="E33" s="892"/>
      <c r="F33" s="892"/>
      <c r="G33" s="892"/>
      <c r="H33" s="892"/>
      <c r="I33" s="892"/>
      <c r="J33" s="892"/>
      <c r="K33" s="892"/>
      <c r="L33" s="892"/>
      <c r="M33" s="892"/>
      <c r="N33" s="892"/>
      <c r="O33" s="892"/>
      <c r="P33" s="892"/>
      <c r="Q33" s="892"/>
      <c r="R33" s="892"/>
      <c r="S33" s="892"/>
      <c r="T33" s="892"/>
      <c r="U33" s="892"/>
      <c r="V33" s="892"/>
      <c r="W33" s="892"/>
      <c r="X33" s="892"/>
      <c r="Y33" s="892"/>
      <c r="Z33" s="892"/>
      <c r="AA33" s="892"/>
      <c r="AB33" s="892"/>
      <c r="AC33" s="892"/>
      <c r="AD33" s="892"/>
      <c r="AE33" s="892"/>
      <c r="AF33" s="892"/>
      <c r="AG33" s="892"/>
      <c r="AH33" s="892"/>
      <c r="AI33" s="892"/>
      <c r="AJ33" s="892"/>
      <c r="AK33" s="892"/>
      <c r="AL33" s="892"/>
      <c r="AM33" s="892"/>
      <c r="AN33" s="892"/>
      <c r="AO33" s="892"/>
      <c r="AP33" s="892"/>
      <c r="AQ33" s="892"/>
      <c r="AR33" s="250"/>
      <c r="AS33" s="250"/>
      <c r="AT33" s="250"/>
      <c r="AU33" s="250"/>
      <c r="AV33" s="250"/>
      <c r="AW33" s="250"/>
      <c r="AX33" s="250"/>
      <c r="AY33" s="250"/>
      <c r="AZ33" s="250"/>
      <c r="BA33" s="250"/>
      <c r="BB33" s="250"/>
      <c r="BC33" s="250"/>
      <c r="BD33" s="664">
        <v>19</v>
      </c>
      <c r="BE33" s="663" t="s">
        <v>6</v>
      </c>
      <c r="BF33" s="321" t="s">
        <v>5</v>
      </c>
      <c r="BG33" s="769">
        <f>F12*1000*1000/F27</f>
        <v>0</v>
      </c>
      <c r="BH33" s="769"/>
      <c r="BI33" s="769">
        <f>H12*1000*1000/H27</f>
        <v>0</v>
      </c>
      <c r="BJ33" s="769"/>
      <c r="BK33" s="769">
        <f aca="true" t="shared" si="26" ref="BK33:DA33">J12*1000*1000/J27</f>
        <v>0</v>
      </c>
      <c r="BL33" s="769"/>
      <c r="BM33" s="769">
        <f t="shared" si="26"/>
        <v>0</v>
      </c>
      <c r="BN33" s="769"/>
      <c r="BO33" s="769">
        <f t="shared" si="26"/>
        <v>0</v>
      </c>
      <c r="BP33" s="769"/>
      <c r="BQ33" s="769">
        <f t="shared" si="26"/>
        <v>0</v>
      </c>
      <c r="BR33" s="769"/>
      <c r="BS33" s="769">
        <f t="shared" si="26"/>
        <v>0</v>
      </c>
      <c r="BT33" s="769"/>
      <c r="BU33" s="769">
        <f t="shared" si="26"/>
        <v>0</v>
      </c>
      <c r="BV33" s="769"/>
      <c r="BW33" s="769">
        <f t="shared" si="26"/>
        <v>0</v>
      </c>
      <c r="BX33" s="769"/>
      <c r="BY33" s="769">
        <f t="shared" si="26"/>
        <v>0</v>
      </c>
      <c r="BZ33" s="769"/>
      <c r="CA33" s="769">
        <f t="shared" si="26"/>
        <v>0</v>
      </c>
      <c r="CB33" s="769"/>
      <c r="CC33" s="769">
        <f t="shared" si="26"/>
        <v>0</v>
      </c>
      <c r="CD33" s="769"/>
      <c r="CE33" s="769">
        <f t="shared" si="26"/>
        <v>0</v>
      </c>
      <c r="CF33" s="769"/>
      <c r="CG33" s="769">
        <f t="shared" si="26"/>
        <v>0</v>
      </c>
      <c r="CH33" s="769"/>
      <c r="CI33" s="769">
        <f t="shared" si="26"/>
        <v>0</v>
      </c>
      <c r="CJ33" s="769"/>
      <c r="CK33" s="769">
        <f t="shared" si="26"/>
        <v>0</v>
      </c>
      <c r="CL33" s="769"/>
      <c r="CM33" s="769">
        <f t="shared" si="26"/>
        <v>0</v>
      </c>
      <c r="CN33" s="769"/>
      <c r="CO33" s="769">
        <f t="shared" si="26"/>
        <v>0</v>
      </c>
      <c r="CP33" s="769"/>
      <c r="CQ33" s="769">
        <f t="shared" si="26"/>
        <v>0</v>
      </c>
      <c r="CR33" s="769"/>
      <c r="CS33" s="769">
        <f t="shared" si="26"/>
        <v>0</v>
      </c>
      <c r="CT33" s="769"/>
      <c r="CU33" s="769">
        <f t="shared" si="26"/>
        <v>0</v>
      </c>
      <c r="CV33" s="769"/>
      <c r="CW33" s="769">
        <f t="shared" si="26"/>
        <v>0</v>
      </c>
      <c r="CX33" s="769"/>
      <c r="CY33" s="769" t="e">
        <f t="shared" si="26"/>
        <v>#DIV/0!</v>
      </c>
      <c r="CZ33" s="769"/>
      <c r="DA33" s="769" t="e">
        <f t="shared" si="26"/>
        <v>#DIV/0!</v>
      </c>
      <c r="DB33" s="769"/>
      <c r="DC33" s="624"/>
      <c r="DD33" s="624"/>
      <c r="DE33" s="624"/>
      <c r="DF33" s="624"/>
      <c r="DG33" s="624"/>
      <c r="DH33" s="624"/>
      <c r="DI33" s="624"/>
      <c r="DJ33" s="624"/>
      <c r="DK33" s="624"/>
      <c r="DL33" s="624"/>
      <c r="DM33" s="624"/>
      <c r="DN33" s="624"/>
      <c r="DO33" s="624"/>
      <c r="DP33" s="624"/>
      <c r="DQ33" s="624"/>
      <c r="DR33" s="624"/>
      <c r="DS33" s="624"/>
      <c r="DT33" s="624"/>
      <c r="DU33" s="624"/>
    </row>
    <row r="34" spans="2:125" ht="21.75" customHeight="1">
      <c r="B34" s="364">
        <v>2</v>
      </c>
      <c r="C34" s="85" t="s">
        <v>256</v>
      </c>
      <c r="D34" s="85"/>
      <c r="E34" s="85"/>
      <c r="F34" s="255"/>
      <c r="G34" s="256"/>
      <c r="H34" s="255"/>
      <c r="I34" s="256"/>
      <c r="J34" s="255"/>
      <c r="K34" s="256"/>
      <c r="L34" s="255"/>
      <c r="M34" s="256"/>
      <c r="N34" s="255"/>
      <c r="O34" s="256"/>
      <c r="P34" s="255"/>
      <c r="Q34" s="256"/>
      <c r="R34" s="255"/>
      <c r="S34" s="256"/>
      <c r="T34" s="255"/>
      <c r="U34" s="256"/>
      <c r="V34" s="255"/>
      <c r="W34" s="256"/>
      <c r="X34" s="255"/>
      <c r="Y34" s="256"/>
      <c r="Z34" s="255"/>
      <c r="AA34" s="571"/>
      <c r="AB34" s="255"/>
      <c r="AC34" s="571"/>
      <c r="AD34" s="255"/>
      <c r="AE34" s="571"/>
      <c r="AF34" s="255"/>
      <c r="AG34" s="571"/>
      <c r="AH34" s="255"/>
      <c r="AI34" s="571"/>
      <c r="AJ34" s="256"/>
      <c r="AK34" s="571"/>
      <c r="AL34" s="256"/>
      <c r="AM34" s="571"/>
      <c r="AN34" s="257"/>
      <c r="AO34" s="572"/>
      <c r="AP34" s="257"/>
      <c r="AQ34" s="572"/>
      <c r="AR34" s="258"/>
      <c r="AS34" s="572"/>
      <c r="AT34" s="258"/>
      <c r="AU34" s="572"/>
      <c r="AV34" s="258"/>
      <c r="AW34" s="572"/>
      <c r="AX34" s="258"/>
      <c r="AY34" s="572"/>
      <c r="AZ34" s="257"/>
      <c r="BA34" s="572"/>
      <c r="BB34" s="148"/>
      <c r="BD34" s="416" t="s">
        <v>86</v>
      </c>
      <c r="BE34" s="663" t="s">
        <v>328</v>
      </c>
      <c r="BF34" s="321"/>
      <c r="BG34" s="769" t="str">
        <f>IF(OR(ISBLANK(F12)),"N/A",IF(BG33&lt;100,"&lt;&gt;",IF(BG33&gt;1000,"&lt;&gt;","ok")))</f>
        <v>N/A</v>
      </c>
      <c r="BH34" s="769"/>
      <c r="BI34" s="769" t="str">
        <f>IF(OR(ISBLANK(H12)),"N/A",IF(BI33&lt;100,"&lt;&gt;",IF(BI33&gt;1000,"&lt;&gt;","ok")))</f>
        <v>N/A</v>
      </c>
      <c r="BJ34" s="769"/>
      <c r="BK34" s="769" t="str">
        <f aca="true" t="shared" si="27" ref="BK34:DA34">IF(OR(ISBLANK(J12)),"N/A",IF(BK33&lt;100,"&lt;&gt;",IF(BK33&gt;1000,"&lt;&gt;","ok")))</f>
        <v>N/A</v>
      </c>
      <c r="BL34" s="769"/>
      <c r="BM34" s="769" t="str">
        <f t="shared" si="27"/>
        <v>N/A</v>
      </c>
      <c r="BN34" s="769"/>
      <c r="BO34" s="769" t="str">
        <f t="shared" si="27"/>
        <v>N/A</v>
      </c>
      <c r="BP34" s="769"/>
      <c r="BQ34" s="769" t="str">
        <f t="shared" si="27"/>
        <v>N/A</v>
      </c>
      <c r="BR34" s="769"/>
      <c r="BS34" s="769" t="str">
        <f t="shared" si="27"/>
        <v>N/A</v>
      </c>
      <c r="BT34" s="769"/>
      <c r="BU34" s="769" t="str">
        <f t="shared" si="27"/>
        <v>N/A</v>
      </c>
      <c r="BV34" s="769"/>
      <c r="BW34" s="769" t="str">
        <f t="shared" si="27"/>
        <v>N/A</v>
      </c>
      <c r="BX34" s="769"/>
      <c r="BY34" s="769" t="str">
        <f t="shared" si="27"/>
        <v>N/A</v>
      </c>
      <c r="BZ34" s="769"/>
      <c r="CA34" s="769" t="str">
        <f t="shared" si="27"/>
        <v>N/A</v>
      </c>
      <c r="CB34" s="769"/>
      <c r="CC34" s="769" t="str">
        <f t="shared" si="27"/>
        <v>N/A</v>
      </c>
      <c r="CD34" s="769"/>
      <c r="CE34" s="769" t="str">
        <f t="shared" si="27"/>
        <v>N/A</v>
      </c>
      <c r="CF34" s="769"/>
      <c r="CG34" s="769" t="str">
        <f t="shared" si="27"/>
        <v>N/A</v>
      </c>
      <c r="CH34" s="769"/>
      <c r="CI34" s="769" t="str">
        <f t="shared" si="27"/>
        <v>N/A</v>
      </c>
      <c r="CJ34" s="769"/>
      <c r="CK34" s="769" t="str">
        <f t="shared" si="27"/>
        <v>N/A</v>
      </c>
      <c r="CL34" s="769"/>
      <c r="CM34" s="769" t="str">
        <f t="shared" si="27"/>
        <v>N/A</v>
      </c>
      <c r="CN34" s="769"/>
      <c r="CO34" s="769" t="str">
        <f t="shared" si="27"/>
        <v>N/A</v>
      </c>
      <c r="CP34" s="769"/>
      <c r="CQ34" s="769" t="str">
        <f t="shared" si="27"/>
        <v>N/A</v>
      </c>
      <c r="CR34" s="769"/>
      <c r="CS34" s="769" t="str">
        <f t="shared" si="27"/>
        <v>N/A</v>
      </c>
      <c r="CT34" s="769"/>
      <c r="CU34" s="769" t="str">
        <f t="shared" si="27"/>
        <v>N/A</v>
      </c>
      <c r="CV34" s="769"/>
      <c r="CW34" s="769" t="str">
        <f t="shared" si="27"/>
        <v>N/A</v>
      </c>
      <c r="CX34" s="769"/>
      <c r="CY34" s="769" t="str">
        <f t="shared" si="27"/>
        <v>N/A</v>
      </c>
      <c r="CZ34" s="769"/>
      <c r="DA34" s="769" t="str">
        <f t="shared" si="27"/>
        <v>N/A</v>
      </c>
      <c r="DB34" s="769"/>
      <c r="DC34" s="624"/>
      <c r="DD34" s="624"/>
      <c r="DE34" s="624"/>
      <c r="DF34" s="624"/>
      <c r="DG34" s="624"/>
      <c r="DH34" s="624"/>
      <c r="DI34" s="624"/>
      <c r="DJ34" s="624"/>
      <c r="DK34" s="624"/>
      <c r="DL34" s="624"/>
      <c r="DM34" s="624"/>
      <c r="DN34" s="624"/>
      <c r="DO34" s="624"/>
      <c r="DP34" s="624"/>
      <c r="DQ34" s="624"/>
      <c r="DR34" s="624"/>
      <c r="DS34" s="624"/>
      <c r="DT34" s="624"/>
      <c r="DU34" s="624"/>
    </row>
    <row r="35" spans="3:125" ht="3" customHeight="1" thickBot="1">
      <c r="C35" s="87"/>
      <c r="D35" s="87"/>
      <c r="E35" s="87"/>
      <c r="F35" s="831"/>
      <c r="G35" s="203"/>
      <c r="H35" s="831"/>
      <c r="I35" s="203"/>
      <c r="J35" s="831"/>
      <c r="K35" s="203"/>
      <c r="L35" s="831"/>
      <c r="M35" s="203"/>
      <c r="N35" s="831"/>
      <c r="O35" s="203"/>
      <c r="P35" s="831"/>
      <c r="Q35" s="203"/>
      <c r="R35" s="831"/>
      <c r="S35" s="203"/>
      <c r="T35" s="831"/>
      <c r="U35" s="203"/>
      <c r="V35" s="831"/>
      <c r="W35" s="203"/>
      <c r="X35" s="831"/>
      <c r="Y35" s="203"/>
      <c r="Z35" s="831"/>
      <c r="AA35" s="832"/>
      <c r="AB35" s="831"/>
      <c r="AC35" s="832"/>
      <c r="AD35" s="831"/>
      <c r="AE35" s="832"/>
      <c r="AF35" s="831"/>
      <c r="AG35" s="832"/>
      <c r="AH35" s="831"/>
      <c r="AI35" s="832"/>
      <c r="AJ35" s="203"/>
      <c r="AK35" s="832"/>
      <c r="AL35" s="203"/>
      <c r="AM35" s="832"/>
      <c r="AN35" s="938"/>
      <c r="AO35" s="938"/>
      <c r="AP35" s="938"/>
      <c r="AQ35" s="832"/>
      <c r="AR35" s="203"/>
      <c r="AS35" s="832"/>
      <c r="AT35" s="203"/>
      <c r="AU35" s="832"/>
      <c r="AV35" s="203"/>
      <c r="AW35" s="832"/>
      <c r="AX35" s="203"/>
      <c r="AY35" s="832"/>
      <c r="AZ35" s="938"/>
      <c r="BA35" s="938"/>
      <c r="BB35" s="143"/>
      <c r="BD35" s="321">
        <v>3</v>
      </c>
      <c r="BE35" s="647"/>
      <c r="BF35" s="321" t="s">
        <v>27</v>
      </c>
      <c r="BG35" s="771"/>
      <c r="BH35" s="772"/>
      <c r="BI35" s="771"/>
      <c r="BJ35" s="771"/>
      <c r="BK35" s="771"/>
      <c r="BL35" s="771"/>
      <c r="BM35" s="771"/>
      <c r="BN35" s="771"/>
      <c r="BO35" s="771"/>
      <c r="BP35" s="771"/>
      <c r="BQ35" s="771"/>
      <c r="BR35" s="771"/>
      <c r="BS35" s="771"/>
      <c r="BT35" s="771"/>
      <c r="BU35" s="771"/>
      <c r="BV35" s="771"/>
      <c r="BW35" s="771"/>
      <c r="BX35" s="771"/>
      <c r="BY35" s="771"/>
      <c r="BZ35" s="771"/>
      <c r="CA35" s="771"/>
      <c r="CB35" s="771"/>
      <c r="CC35" s="771"/>
      <c r="CD35" s="771"/>
      <c r="CE35" s="771"/>
      <c r="CF35" s="771"/>
      <c r="CG35" s="771"/>
      <c r="CH35" s="771"/>
      <c r="CI35" s="771"/>
      <c r="CJ35" s="771"/>
      <c r="CK35" s="771"/>
      <c r="CL35" s="771"/>
      <c r="CM35" s="771"/>
      <c r="CN35" s="771"/>
      <c r="CO35" s="771"/>
      <c r="CP35" s="771"/>
      <c r="CQ35" s="771"/>
      <c r="CR35" s="771"/>
      <c r="CS35" s="771"/>
      <c r="CT35" s="771"/>
      <c r="CU35" s="771"/>
      <c r="CV35" s="771"/>
      <c r="CW35" s="771"/>
      <c r="CX35" s="771"/>
      <c r="CY35" s="771"/>
      <c r="CZ35" s="771"/>
      <c r="DA35" s="771"/>
      <c r="DB35" s="773"/>
      <c r="DC35" s="624"/>
      <c r="DD35" s="624"/>
      <c r="DE35" s="624"/>
      <c r="DF35" s="624"/>
      <c r="DG35" s="624"/>
      <c r="DH35" s="624"/>
      <c r="DI35" s="624"/>
      <c r="DJ35" s="624"/>
      <c r="DK35" s="624"/>
      <c r="DL35" s="624"/>
      <c r="DM35" s="624"/>
      <c r="DN35" s="624"/>
      <c r="DO35" s="624"/>
      <c r="DP35" s="624"/>
      <c r="DQ35" s="624"/>
      <c r="DR35" s="624"/>
      <c r="DS35" s="624"/>
      <c r="DT35" s="624"/>
      <c r="DU35" s="624"/>
    </row>
    <row r="36" spans="3:125" ht="22.5" customHeight="1">
      <c r="C36" s="833" t="s">
        <v>31</v>
      </c>
      <c r="D36" s="935" t="s">
        <v>257</v>
      </c>
      <c r="E36" s="936"/>
      <c r="F36" s="936"/>
      <c r="G36" s="936"/>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6"/>
      <c r="AY36" s="936"/>
      <c r="AZ36" s="936"/>
      <c r="BA36" s="936"/>
      <c r="BB36" s="937"/>
      <c r="BC36" s="203"/>
      <c r="BD36" s="321">
        <v>7</v>
      </c>
      <c r="BE36" s="342" t="s">
        <v>335</v>
      </c>
      <c r="BF36" s="321" t="s">
        <v>27</v>
      </c>
      <c r="BG36" s="771">
        <f>F15</f>
        <v>0</v>
      </c>
      <c r="BH36" s="396"/>
      <c r="BI36" s="396">
        <f>H15</f>
        <v>0</v>
      </c>
      <c r="BJ36" s="396"/>
      <c r="BK36" s="396">
        <f aca="true" t="shared" si="28" ref="BK36:DA36">J15</f>
        <v>0</v>
      </c>
      <c r="BL36" s="396"/>
      <c r="BM36" s="396">
        <f t="shared" si="28"/>
        <v>0</v>
      </c>
      <c r="BN36" s="396"/>
      <c r="BO36" s="396">
        <f t="shared" si="28"/>
        <v>0</v>
      </c>
      <c r="BP36" s="396"/>
      <c r="BQ36" s="396">
        <f t="shared" si="28"/>
        <v>0</v>
      </c>
      <c r="BR36" s="396"/>
      <c r="BS36" s="396">
        <f t="shared" si="28"/>
        <v>0</v>
      </c>
      <c r="BT36" s="396"/>
      <c r="BU36" s="396">
        <f t="shared" si="28"/>
        <v>0</v>
      </c>
      <c r="BV36" s="396"/>
      <c r="BW36" s="396">
        <f t="shared" si="28"/>
        <v>0</v>
      </c>
      <c r="BX36" s="396"/>
      <c r="BY36" s="396">
        <f t="shared" si="28"/>
        <v>0</v>
      </c>
      <c r="BZ36" s="396"/>
      <c r="CA36" s="396">
        <f t="shared" si="28"/>
        <v>0</v>
      </c>
      <c r="CB36" s="396"/>
      <c r="CC36" s="396">
        <f t="shared" si="28"/>
        <v>0</v>
      </c>
      <c r="CD36" s="396"/>
      <c r="CE36" s="396">
        <f t="shared" si="28"/>
        <v>0</v>
      </c>
      <c r="CF36" s="396"/>
      <c r="CG36" s="396">
        <f t="shared" si="28"/>
        <v>0</v>
      </c>
      <c r="CH36" s="396"/>
      <c r="CI36" s="396">
        <f t="shared" si="28"/>
        <v>0</v>
      </c>
      <c r="CJ36" s="396"/>
      <c r="CK36" s="396">
        <f t="shared" si="28"/>
        <v>0</v>
      </c>
      <c r="CL36" s="396"/>
      <c r="CM36" s="396">
        <f t="shared" si="28"/>
        <v>0</v>
      </c>
      <c r="CN36" s="396"/>
      <c r="CO36" s="396">
        <f t="shared" si="28"/>
        <v>0</v>
      </c>
      <c r="CP36" s="396"/>
      <c r="CQ36" s="396">
        <f t="shared" si="28"/>
        <v>0</v>
      </c>
      <c r="CR36" s="396"/>
      <c r="CS36" s="396">
        <f t="shared" si="28"/>
        <v>0</v>
      </c>
      <c r="CT36" s="396"/>
      <c r="CU36" s="396">
        <f t="shared" si="28"/>
        <v>0</v>
      </c>
      <c r="CV36" s="396"/>
      <c r="CW36" s="396">
        <f t="shared" si="28"/>
        <v>0</v>
      </c>
      <c r="CX36" s="396"/>
      <c r="CY36" s="396">
        <f t="shared" si="28"/>
        <v>0</v>
      </c>
      <c r="CZ36" s="396"/>
      <c r="DA36" s="396">
        <f t="shared" si="28"/>
        <v>0</v>
      </c>
      <c r="DB36" s="773"/>
      <c r="DC36" s="624"/>
      <c r="DD36" s="624"/>
      <c r="DE36" s="624"/>
      <c r="DF36" s="624"/>
      <c r="DG36" s="624"/>
      <c r="DH36" s="624"/>
      <c r="DI36" s="624"/>
      <c r="DJ36" s="624"/>
      <c r="DK36" s="624"/>
      <c r="DL36" s="624"/>
      <c r="DM36" s="624"/>
      <c r="DN36" s="624"/>
      <c r="DO36" s="624"/>
      <c r="DP36" s="624"/>
      <c r="DQ36" s="624"/>
      <c r="DR36" s="624"/>
      <c r="DS36" s="624"/>
      <c r="DT36" s="624"/>
      <c r="DU36" s="624"/>
    </row>
    <row r="37" spans="1:125" ht="21" customHeight="1">
      <c r="A37" s="364">
        <v>0</v>
      </c>
      <c r="B37" s="364">
        <v>6578</v>
      </c>
      <c r="C37" s="834" t="s">
        <v>372</v>
      </c>
      <c r="D37" s="898" t="s">
        <v>373</v>
      </c>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941"/>
      <c r="BC37" s="233"/>
      <c r="BD37" s="664">
        <v>20</v>
      </c>
      <c r="BE37" s="663" t="s">
        <v>329</v>
      </c>
      <c r="BF37" s="321" t="s">
        <v>27</v>
      </c>
      <c r="BG37" s="771">
        <f>F12+F13-F14</f>
        <v>0</v>
      </c>
      <c r="BH37" s="396"/>
      <c r="BI37" s="396">
        <f>H12+H13-H14</f>
        <v>0</v>
      </c>
      <c r="BJ37" s="396"/>
      <c r="BK37" s="396">
        <f aca="true" t="shared" si="29" ref="BK37:DA37">J12+J13-J14</f>
        <v>0</v>
      </c>
      <c r="BL37" s="396"/>
      <c r="BM37" s="396">
        <f t="shared" si="29"/>
        <v>0</v>
      </c>
      <c r="BN37" s="396"/>
      <c r="BO37" s="396">
        <f t="shared" si="29"/>
        <v>0</v>
      </c>
      <c r="BP37" s="396"/>
      <c r="BQ37" s="396">
        <f t="shared" si="29"/>
        <v>0</v>
      </c>
      <c r="BR37" s="396"/>
      <c r="BS37" s="396">
        <f t="shared" si="29"/>
        <v>0</v>
      </c>
      <c r="BT37" s="396"/>
      <c r="BU37" s="396">
        <f t="shared" si="29"/>
        <v>0</v>
      </c>
      <c r="BV37" s="396"/>
      <c r="BW37" s="396">
        <f t="shared" si="29"/>
        <v>0</v>
      </c>
      <c r="BX37" s="396"/>
      <c r="BY37" s="396">
        <f t="shared" si="29"/>
        <v>0</v>
      </c>
      <c r="BZ37" s="396"/>
      <c r="CA37" s="396">
        <f t="shared" si="29"/>
        <v>0</v>
      </c>
      <c r="CB37" s="396"/>
      <c r="CC37" s="396">
        <f t="shared" si="29"/>
        <v>0</v>
      </c>
      <c r="CD37" s="396"/>
      <c r="CE37" s="396">
        <f t="shared" si="29"/>
        <v>0</v>
      </c>
      <c r="CF37" s="396"/>
      <c r="CG37" s="396">
        <f t="shared" si="29"/>
        <v>0</v>
      </c>
      <c r="CH37" s="396"/>
      <c r="CI37" s="396">
        <f t="shared" si="29"/>
        <v>0</v>
      </c>
      <c r="CJ37" s="396"/>
      <c r="CK37" s="396">
        <f t="shared" si="29"/>
        <v>0</v>
      </c>
      <c r="CL37" s="396"/>
      <c r="CM37" s="396">
        <f t="shared" si="29"/>
        <v>0</v>
      </c>
      <c r="CN37" s="396"/>
      <c r="CO37" s="396">
        <f t="shared" si="29"/>
        <v>0</v>
      </c>
      <c r="CP37" s="396"/>
      <c r="CQ37" s="396">
        <f t="shared" si="29"/>
        <v>0</v>
      </c>
      <c r="CR37" s="396"/>
      <c r="CS37" s="396">
        <f t="shared" si="29"/>
        <v>0</v>
      </c>
      <c r="CT37" s="396"/>
      <c r="CU37" s="396">
        <f t="shared" si="29"/>
        <v>0</v>
      </c>
      <c r="CV37" s="396"/>
      <c r="CW37" s="396">
        <f t="shared" si="29"/>
        <v>0</v>
      </c>
      <c r="CX37" s="396"/>
      <c r="CY37" s="396">
        <f t="shared" si="29"/>
        <v>0</v>
      </c>
      <c r="CZ37" s="396"/>
      <c r="DA37" s="396">
        <f t="shared" si="29"/>
        <v>0</v>
      </c>
      <c r="DB37" s="773"/>
      <c r="DC37" s="624"/>
      <c r="DD37" s="624"/>
      <c r="DE37" s="624"/>
      <c r="DF37" s="624"/>
      <c r="DG37" s="624"/>
      <c r="DH37" s="624"/>
      <c r="DI37" s="624"/>
      <c r="DJ37" s="624"/>
      <c r="DK37" s="624"/>
      <c r="DL37" s="624"/>
      <c r="DM37" s="624"/>
      <c r="DN37" s="624"/>
      <c r="DO37" s="624"/>
      <c r="DP37" s="624"/>
      <c r="DQ37" s="624"/>
      <c r="DR37" s="624"/>
      <c r="DS37" s="624"/>
      <c r="DT37" s="624"/>
      <c r="DU37" s="624"/>
    </row>
    <row r="38" spans="3:125" ht="19.5" customHeight="1">
      <c r="C38" s="835"/>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5"/>
      <c r="AR38" s="895"/>
      <c r="AS38" s="895"/>
      <c r="AT38" s="895"/>
      <c r="AU38" s="895"/>
      <c r="AV38" s="895"/>
      <c r="AW38" s="895"/>
      <c r="AX38" s="895"/>
      <c r="AY38" s="895"/>
      <c r="AZ38" s="895"/>
      <c r="BA38" s="895"/>
      <c r="BB38" s="939"/>
      <c r="BC38" s="233"/>
      <c r="BD38" s="416" t="s">
        <v>86</v>
      </c>
      <c r="BE38" s="663" t="s">
        <v>330</v>
      </c>
      <c r="BF38" s="321"/>
      <c r="BG38" s="396" t="str">
        <f>IF(ISBLANK(F15),"N/A",IF(ROUND(BG36,0)&lt;ROUND(BG37,0),"6&lt;19",IF(OR(ISBLANK(F12),ISBLANK(F13),ISBLANK(F14)),"N/A",IF(ROUND(BG36,0)=ROUND(BG37,0),"ok","&lt;&gt;"))))</f>
        <v>N/A</v>
      </c>
      <c r="BH38" s="396"/>
      <c r="BI38" s="396" t="str">
        <f>IF(ISBLANK(H15),"N/A",IF(ROUND(BI36,0)&lt;ROUND(BI37,0),"6&lt;19",IF(OR(ISBLANK(H12),ISBLANK(H13),ISBLANK(H14)),"N/A",IF(ROUND(BI36,0)=ROUND(BI37,0),"ok","&lt;&gt;"))))</f>
        <v>N/A</v>
      </c>
      <c r="BJ38" s="396"/>
      <c r="BK38" s="396" t="str">
        <f aca="true" t="shared" si="30" ref="BK38:DA38">IF(ISBLANK(J15),"N/A",IF(ROUND(BK36,0)&lt;ROUND(BK37,0),"6&lt;19",IF(OR(ISBLANK(J12),ISBLANK(J13),ISBLANK(J14)),"N/A",IF(ROUND(BK36,0)=ROUND(BK37,0),"ok","&lt;&gt;"))))</f>
        <v>N/A</v>
      </c>
      <c r="BL38" s="396"/>
      <c r="BM38" s="396" t="str">
        <f t="shared" si="30"/>
        <v>N/A</v>
      </c>
      <c r="BN38" s="396"/>
      <c r="BO38" s="396" t="str">
        <f t="shared" si="30"/>
        <v>N/A</v>
      </c>
      <c r="BP38" s="396"/>
      <c r="BQ38" s="396" t="str">
        <f t="shared" si="30"/>
        <v>N/A</v>
      </c>
      <c r="BR38" s="396"/>
      <c r="BS38" s="396" t="str">
        <f t="shared" si="30"/>
        <v>N/A</v>
      </c>
      <c r="BT38" s="396"/>
      <c r="BU38" s="396" t="str">
        <f t="shared" si="30"/>
        <v>N/A</v>
      </c>
      <c r="BV38" s="396"/>
      <c r="BW38" s="396" t="str">
        <f t="shared" si="30"/>
        <v>N/A</v>
      </c>
      <c r="BX38" s="396"/>
      <c r="BY38" s="396" t="str">
        <f t="shared" si="30"/>
        <v>N/A</v>
      </c>
      <c r="BZ38" s="396"/>
      <c r="CA38" s="396" t="str">
        <f t="shared" si="30"/>
        <v>N/A</v>
      </c>
      <c r="CB38" s="396"/>
      <c r="CC38" s="396" t="str">
        <f t="shared" si="30"/>
        <v>N/A</v>
      </c>
      <c r="CD38" s="396"/>
      <c r="CE38" s="396" t="str">
        <f t="shared" si="30"/>
        <v>N/A</v>
      </c>
      <c r="CF38" s="396"/>
      <c r="CG38" s="396" t="str">
        <f t="shared" si="30"/>
        <v>N/A</v>
      </c>
      <c r="CH38" s="396"/>
      <c r="CI38" s="396" t="str">
        <f t="shared" si="30"/>
        <v>N/A</v>
      </c>
      <c r="CJ38" s="396"/>
      <c r="CK38" s="396" t="str">
        <f t="shared" si="30"/>
        <v>N/A</v>
      </c>
      <c r="CL38" s="396"/>
      <c r="CM38" s="396" t="str">
        <f t="shared" si="30"/>
        <v>N/A</v>
      </c>
      <c r="CN38" s="396"/>
      <c r="CO38" s="396" t="str">
        <f t="shared" si="30"/>
        <v>N/A</v>
      </c>
      <c r="CP38" s="396"/>
      <c r="CQ38" s="396" t="str">
        <f t="shared" si="30"/>
        <v>N/A</v>
      </c>
      <c r="CR38" s="396"/>
      <c r="CS38" s="396" t="str">
        <f t="shared" si="30"/>
        <v>N/A</v>
      </c>
      <c r="CT38" s="396"/>
      <c r="CU38" s="396" t="str">
        <f t="shared" si="30"/>
        <v>N/A</v>
      </c>
      <c r="CV38" s="396"/>
      <c r="CW38" s="396" t="str">
        <f t="shared" si="30"/>
        <v>N/A</v>
      </c>
      <c r="CX38" s="396"/>
      <c r="CY38" s="396" t="str">
        <f t="shared" si="30"/>
        <v>N/A</v>
      </c>
      <c r="CZ38" s="396"/>
      <c r="DA38" s="396" t="str">
        <f t="shared" si="30"/>
        <v>N/A</v>
      </c>
      <c r="DB38" s="773"/>
      <c r="DC38" s="624"/>
      <c r="DD38" s="624"/>
      <c r="DE38" s="624"/>
      <c r="DF38" s="624"/>
      <c r="DG38" s="624"/>
      <c r="DH38" s="624"/>
      <c r="DI38" s="624"/>
      <c r="DJ38" s="624"/>
      <c r="DK38" s="624"/>
      <c r="DL38" s="624"/>
      <c r="DM38" s="624"/>
      <c r="DN38" s="624"/>
      <c r="DO38" s="624"/>
      <c r="DP38" s="624"/>
      <c r="DQ38" s="624"/>
      <c r="DR38" s="624"/>
      <c r="DS38" s="624"/>
      <c r="DT38" s="624"/>
      <c r="DU38" s="624"/>
    </row>
    <row r="39" spans="3:125" ht="21.75" customHeight="1">
      <c r="C39" s="83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939"/>
      <c r="BC39" s="233"/>
      <c r="BD39" s="664">
        <v>21</v>
      </c>
      <c r="BE39" s="663" t="s">
        <v>331</v>
      </c>
      <c r="BF39" s="321" t="s">
        <v>27</v>
      </c>
      <c r="BG39" s="771">
        <f>F16+F17+F18+F20+F22</f>
        <v>0</v>
      </c>
      <c r="BH39" s="396"/>
      <c r="BI39" s="396">
        <f>H16+H17+H18+H20+H22</f>
        <v>0</v>
      </c>
      <c r="BJ39" s="396"/>
      <c r="BK39" s="396">
        <f aca="true" t="shared" si="31" ref="BK39:DA39">J16+J17+J18+J20+J22</f>
        <v>0</v>
      </c>
      <c r="BL39" s="396"/>
      <c r="BM39" s="396">
        <f t="shared" si="31"/>
        <v>0</v>
      </c>
      <c r="BN39" s="396"/>
      <c r="BO39" s="396">
        <f t="shared" si="31"/>
        <v>0</v>
      </c>
      <c r="BP39" s="396"/>
      <c r="BQ39" s="396">
        <f t="shared" si="31"/>
        <v>0</v>
      </c>
      <c r="BR39" s="396"/>
      <c r="BS39" s="396">
        <f t="shared" si="31"/>
        <v>0</v>
      </c>
      <c r="BT39" s="396"/>
      <c r="BU39" s="396">
        <f t="shared" si="31"/>
        <v>0</v>
      </c>
      <c r="BV39" s="396"/>
      <c r="BW39" s="396">
        <f t="shared" si="31"/>
        <v>0</v>
      </c>
      <c r="BX39" s="396"/>
      <c r="BY39" s="396">
        <f t="shared" si="31"/>
        <v>0</v>
      </c>
      <c r="BZ39" s="396"/>
      <c r="CA39" s="396">
        <f t="shared" si="31"/>
        <v>0</v>
      </c>
      <c r="CB39" s="396"/>
      <c r="CC39" s="396">
        <f t="shared" si="31"/>
        <v>0</v>
      </c>
      <c r="CD39" s="396"/>
      <c r="CE39" s="396">
        <f t="shared" si="31"/>
        <v>0</v>
      </c>
      <c r="CF39" s="396"/>
      <c r="CG39" s="396">
        <f t="shared" si="31"/>
        <v>0</v>
      </c>
      <c r="CH39" s="396"/>
      <c r="CI39" s="396">
        <f t="shared" si="31"/>
        <v>0</v>
      </c>
      <c r="CJ39" s="396"/>
      <c r="CK39" s="396">
        <f t="shared" si="31"/>
        <v>0</v>
      </c>
      <c r="CL39" s="396"/>
      <c r="CM39" s="396">
        <f t="shared" si="31"/>
        <v>0</v>
      </c>
      <c r="CN39" s="396"/>
      <c r="CO39" s="396">
        <f t="shared" si="31"/>
        <v>0</v>
      </c>
      <c r="CP39" s="396"/>
      <c r="CQ39" s="396">
        <f t="shared" si="31"/>
        <v>0</v>
      </c>
      <c r="CR39" s="396"/>
      <c r="CS39" s="396">
        <f t="shared" si="31"/>
        <v>0</v>
      </c>
      <c r="CT39" s="396"/>
      <c r="CU39" s="396">
        <f t="shared" si="31"/>
        <v>0</v>
      </c>
      <c r="CV39" s="396"/>
      <c r="CW39" s="396">
        <f t="shared" si="31"/>
        <v>0</v>
      </c>
      <c r="CX39" s="396"/>
      <c r="CY39" s="396">
        <f t="shared" si="31"/>
        <v>0</v>
      </c>
      <c r="CZ39" s="396"/>
      <c r="DA39" s="396">
        <f t="shared" si="31"/>
        <v>0</v>
      </c>
      <c r="DB39" s="773"/>
      <c r="DC39" s="624"/>
      <c r="DD39" s="624"/>
      <c r="DE39" s="624"/>
      <c r="DF39" s="624"/>
      <c r="DG39" s="624"/>
      <c r="DH39" s="624"/>
      <c r="DI39" s="624"/>
      <c r="DJ39" s="624"/>
      <c r="DK39" s="624"/>
      <c r="DL39" s="624"/>
      <c r="DM39" s="624"/>
      <c r="DN39" s="624"/>
      <c r="DO39" s="624"/>
      <c r="DP39" s="624"/>
      <c r="DQ39" s="624"/>
      <c r="DR39" s="624"/>
      <c r="DS39" s="624"/>
      <c r="DT39" s="624"/>
      <c r="DU39" s="624"/>
    </row>
    <row r="40" spans="3:125" ht="16.5" customHeight="1">
      <c r="C40" s="835"/>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5"/>
      <c r="AZ40" s="895"/>
      <c r="BA40" s="895"/>
      <c r="BB40" s="939"/>
      <c r="BC40" s="233"/>
      <c r="BD40" s="416" t="s">
        <v>86</v>
      </c>
      <c r="BE40" s="663" t="s">
        <v>332</v>
      </c>
      <c r="BF40" s="321"/>
      <c r="BG40" s="396" t="str">
        <f>IF(OR(ISBLANK(F16),ISBLANK(F17),ISBLANK(F18),ISBLANK(F20),ISBLANK(F22)),"N/A",IF(BG36&gt;=BG39,"ok","&lt;&gt;"))</f>
        <v>N/A</v>
      </c>
      <c r="BH40" s="396"/>
      <c r="BI40" s="396" t="str">
        <f>IF(OR(ISBLANK(H16),ISBLANK(H17),ISBLANK(H18),ISBLANK(H20),ISBLANK(H22)),"N/A",IF(BI36&gt;=BI39,"ok","&lt;&gt;"))</f>
        <v>N/A</v>
      </c>
      <c r="BJ40" s="396"/>
      <c r="BK40" s="396" t="str">
        <f aca="true" t="shared" si="32" ref="BK40:DA40">IF(OR(ISBLANK(J16),ISBLANK(J17),ISBLANK(J18),ISBLANK(J20),ISBLANK(J22)),"N/A",IF(BK36&gt;=BK39,"ok","&lt;&gt;"))</f>
        <v>N/A</v>
      </c>
      <c r="BL40" s="396"/>
      <c r="BM40" s="396" t="str">
        <f t="shared" si="32"/>
        <v>N/A</v>
      </c>
      <c r="BN40" s="396"/>
      <c r="BO40" s="396" t="str">
        <f t="shared" si="32"/>
        <v>N/A</v>
      </c>
      <c r="BP40" s="396"/>
      <c r="BQ40" s="396" t="str">
        <f t="shared" si="32"/>
        <v>N/A</v>
      </c>
      <c r="BR40" s="396"/>
      <c r="BS40" s="396" t="str">
        <f t="shared" si="32"/>
        <v>N/A</v>
      </c>
      <c r="BT40" s="396"/>
      <c r="BU40" s="396" t="str">
        <f t="shared" si="32"/>
        <v>N/A</v>
      </c>
      <c r="BV40" s="396"/>
      <c r="BW40" s="396" t="str">
        <f t="shared" si="32"/>
        <v>N/A</v>
      </c>
      <c r="BX40" s="396"/>
      <c r="BY40" s="396" t="str">
        <f t="shared" si="32"/>
        <v>N/A</v>
      </c>
      <c r="BZ40" s="396"/>
      <c r="CA40" s="396" t="str">
        <f t="shared" si="32"/>
        <v>N/A</v>
      </c>
      <c r="CB40" s="396"/>
      <c r="CC40" s="396" t="str">
        <f t="shared" si="32"/>
        <v>N/A</v>
      </c>
      <c r="CD40" s="396"/>
      <c r="CE40" s="396" t="str">
        <f t="shared" si="32"/>
        <v>N/A</v>
      </c>
      <c r="CF40" s="396"/>
      <c r="CG40" s="396" t="str">
        <f t="shared" si="32"/>
        <v>N/A</v>
      </c>
      <c r="CH40" s="396"/>
      <c r="CI40" s="396" t="str">
        <f t="shared" si="32"/>
        <v>N/A</v>
      </c>
      <c r="CJ40" s="396"/>
      <c r="CK40" s="396" t="str">
        <f t="shared" si="32"/>
        <v>N/A</v>
      </c>
      <c r="CL40" s="396"/>
      <c r="CM40" s="396" t="str">
        <f t="shared" si="32"/>
        <v>N/A</v>
      </c>
      <c r="CN40" s="396"/>
      <c r="CO40" s="396" t="str">
        <f t="shared" si="32"/>
        <v>N/A</v>
      </c>
      <c r="CP40" s="396"/>
      <c r="CQ40" s="396" t="str">
        <f t="shared" si="32"/>
        <v>N/A</v>
      </c>
      <c r="CR40" s="396"/>
      <c r="CS40" s="396" t="str">
        <f t="shared" si="32"/>
        <v>N/A</v>
      </c>
      <c r="CT40" s="396"/>
      <c r="CU40" s="396" t="str">
        <f t="shared" si="32"/>
        <v>N/A</v>
      </c>
      <c r="CV40" s="396"/>
      <c r="CW40" s="396" t="str">
        <f t="shared" si="32"/>
        <v>N/A</v>
      </c>
      <c r="CX40" s="396"/>
      <c r="CY40" s="396" t="str">
        <f t="shared" si="32"/>
        <v>N/A</v>
      </c>
      <c r="CZ40" s="396"/>
      <c r="DA40" s="396" t="str">
        <f t="shared" si="32"/>
        <v>N/A</v>
      </c>
      <c r="DB40" s="773"/>
      <c r="DC40" s="624"/>
      <c r="DD40" s="624"/>
      <c r="DE40" s="624"/>
      <c r="DF40" s="624"/>
      <c r="DG40" s="624"/>
      <c r="DH40" s="624"/>
      <c r="DI40" s="624"/>
      <c r="DJ40" s="624"/>
      <c r="DK40" s="624"/>
      <c r="DL40" s="624"/>
      <c r="DM40" s="624"/>
      <c r="DN40" s="624"/>
      <c r="DO40" s="624"/>
      <c r="DP40" s="624"/>
      <c r="DQ40" s="624"/>
      <c r="DR40" s="624"/>
      <c r="DS40" s="624"/>
      <c r="DT40" s="624"/>
      <c r="DU40" s="624"/>
    </row>
    <row r="41" spans="3:125" ht="16.5" customHeight="1">
      <c r="C41" s="835"/>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5"/>
      <c r="AZ41" s="895"/>
      <c r="BA41" s="895"/>
      <c r="BB41" s="939"/>
      <c r="BC41" s="233"/>
      <c r="BD41" s="665" t="s">
        <v>86</v>
      </c>
      <c r="BE41" s="666" t="s">
        <v>333</v>
      </c>
      <c r="BF41" s="667"/>
      <c r="BG41" s="668" t="str">
        <f>IF(OR(ISBLANK(F24),ISBLANK(F25),ISBLANK(F26)),"N/A",IF(F24&lt;F26,"&lt;&gt;",IF(F24&gt;F25,"&lt;&gt;","ok")))</f>
        <v>N/A</v>
      </c>
      <c r="BH41" s="668"/>
      <c r="BI41" s="668" t="str">
        <f>IF(OR(ISBLANK(H24),ISBLANK(H25),ISBLANK(H26)),"N/A",IF(H24&lt;H26,"&lt;&gt;",IF(H24&gt;H25,"&lt;&gt;","ok")))</f>
        <v>N/A</v>
      </c>
      <c r="BJ41" s="668"/>
      <c r="BK41" s="668" t="str">
        <f aca="true" t="shared" si="33" ref="BK41:DA41">IF(OR(ISBLANK(J24),ISBLANK(J25),ISBLANK(J26)),"N/A",IF(J24&lt;J26,"&lt;&gt;",IF(J24&gt;J25,"&lt;&gt;","ok")))</f>
        <v>N/A</v>
      </c>
      <c r="BL41" s="668"/>
      <c r="BM41" s="668" t="str">
        <f t="shared" si="33"/>
        <v>N/A</v>
      </c>
      <c r="BN41" s="668"/>
      <c r="BO41" s="668" t="str">
        <f t="shared" si="33"/>
        <v>N/A</v>
      </c>
      <c r="BP41" s="668"/>
      <c r="BQ41" s="668" t="str">
        <f t="shared" si="33"/>
        <v>N/A</v>
      </c>
      <c r="BR41" s="668"/>
      <c r="BS41" s="668" t="str">
        <f t="shared" si="33"/>
        <v>N/A</v>
      </c>
      <c r="BT41" s="668"/>
      <c r="BU41" s="668" t="str">
        <f t="shared" si="33"/>
        <v>N/A</v>
      </c>
      <c r="BV41" s="668"/>
      <c r="BW41" s="668" t="str">
        <f t="shared" si="33"/>
        <v>N/A</v>
      </c>
      <c r="BX41" s="668"/>
      <c r="BY41" s="668" t="str">
        <f t="shared" si="33"/>
        <v>N/A</v>
      </c>
      <c r="BZ41" s="668"/>
      <c r="CA41" s="668" t="str">
        <f t="shared" si="33"/>
        <v>N/A</v>
      </c>
      <c r="CB41" s="668"/>
      <c r="CC41" s="668" t="str">
        <f t="shared" si="33"/>
        <v>N/A</v>
      </c>
      <c r="CD41" s="668"/>
      <c r="CE41" s="668" t="str">
        <f t="shared" si="33"/>
        <v>N/A</v>
      </c>
      <c r="CF41" s="668"/>
      <c r="CG41" s="668" t="str">
        <f t="shared" si="33"/>
        <v>N/A</v>
      </c>
      <c r="CH41" s="668"/>
      <c r="CI41" s="668" t="str">
        <f t="shared" si="33"/>
        <v>N/A</v>
      </c>
      <c r="CJ41" s="668"/>
      <c r="CK41" s="668" t="str">
        <f t="shared" si="33"/>
        <v>N/A</v>
      </c>
      <c r="CL41" s="668"/>
      <c r="CM41" s="668" t="str">
        <f t="shared" si="33"/>
        <v>N/A</v>
      </c>
      <c r="CN41" s="668"/>
      <c r="CO41" s="668" t="str">
        <f t="shared" si="33"/>
        <v>N/A</v>
      </c>
      <c r="CP41" s="668"/>
      <c r="CQ41" s="668" t="str">
        <f t="shared" si="33"/>
        <v>N/A</v>
      </c>
      <c r="CR41" s="668"/>
      <c r="CS41" s="668" t="str">
        <f t="shared" si="33"/>
        <v>N/A</v>
      </c>
      <c r="CT41" s="668"/>
      <c r="CU41" s="668" t="str">
        <f t="shared" si="33"/>
        <v>N/A</v>
      </c>
      <c r="CV41" s="668"/>
      <c r="CW41" s="668" t="str">
        <f t="shared" si="33"/>
        <v>N/A</v>
      </c>
      <c r="CX41" s="668"/>
      <c r="CY41" s="668" t="str">
        <f t="shared" si="33"/>
        <v>N/A</v>
      </c>
      <c r="CZ41" s="668"/>
      <c r="DA41" s="668" t="str">
        <f t="shared" si="33"/>
        <v>N/A</v>
      </c>
      <c r="DB41" s="668"/>
      <c r="DC41" s="624"/>
      <c r="DD41" s="624"/>
      <c r="DE41" s="624"/>
      <c r="DF41" s="624"/>
      <c r="DG41" s="624"/>
      <c r="DH41" s="624"/>
      <c r="DI41" s="624"/>
      <c r="DJ41" s="624"/>
      <c r="DK41" s="624"/>
      <c r="DL41" s="624"/>
      <c r="DM41" s="624"/>
      <c r="DN41" s="624"/>
      <c r="DO41" s="624"/>
      <c r="DP41" s="624"/>
      <c r="DQ41" s="624"/>
      <c r="DR41" s="624"/>
      <c r="DS41" s="624"/>
      <c r="DT41" s="624"/>
      <c r="DU41" s="624"/>
    </row>
    <row r="42" spans="3:125" ht="16.5" customHeight="1">
      <c r="C42" s="83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939"/>
      <c r="BC42" s="233"/>
      <c r="BD42" s="367"/>
      <c r="BE42" s="657"/>
      <c r="BF42" s="279"/>
      <c r="BG42" s="281"/>
      <c r="BH42" s="281"/>
      <c r="BI42" s="281"/>
      <c r="BJ42" s="281"/>
      <c r="BK42" s="281"/>
      <c r="BL42" s="281"/>
      <c r="BM42" s="281"/>
      <c r="BN42" s="281"/>
      <c r="BO42" s="281"/>
      <c r="BP42" s="281"/>
      <c r="BQ42" s="281"/>
      <c r="BR42" s="281"/>
      <c r="BS42" s="281"/>
      <c r="BT42" s="281"/>
      <c r="BU42" s="281"/>
      <c r="BV42" s="281"/>
      <c r="BW42" s="281"/>
      <c r="BX42" s="281"/>
      <c r="BY42" s="272"/>
      <c r="BZ42" s="272"/>
      <c r="CA42" s="281"/>
      <c r="CB42" s="272"/>
      <c r="CC42" s="272"/>
      <c r="CD42" s="281"/>
      <c r="CE42" s="272"/>
      <c r="CF42" s="272"/>
      <c r="CG42" s="281"/>
      <c r="CH42" s="272"/>
      <c r="CI42" s="272"/>
      <c r="CJ42" s="281"/>
      <c r="CK42" s="281"/>
      <c r="CL42" s="281"/>
      <c r="CM42" s="281"/>
      <c r="CN42" s="281"/>
      <c r="CO42" s="281"/>
      <c r="CP42" s="281"/>
      <c r="CQ42" s="272"/>
      <c r="CR42" s="272"/>
      <c r="CS42" s="281"/>
      <c r="CT42" s="272"/>
      <c r="CU42" s="272"/>
      <c r="CV42" s="281"/>
      <c r="CW42" s="281"/>
      <c r="CX42" s="272"/>
      <c r="CY42" s="272"/>
      <c r="CZ42" s="281"/>
      <c r="DA42" s="272"/>
      <c r="DB42" s="272"/>
      <c r="DC42" s="624"/>
      <c r="DD42" s="624"/>
      <c r="DE42" s="624"/>
      <c r="DF42" s="624"/>
      <c r="DG42" s="624"/>
      <c r="DH42" s="624"/>
      <c r="DI42" s="624"/>
      <c r="DJ42" s="624"/>
      <c r="DK42" s="624"/>
      <c r="DL42" s="624"/>
      <c r="DM42" s="624"/>
      <c r="DN42" s="624"/>
      <c r="DO42" s="624"/>
      <c r="DP42" s="624"/>
      <c r="DQ42" s="624"/>
      <c r="DR42" s="624"/>
      <c r="DS42" s="624"/>
      <c r="DT42" s="624"/>
      <c r="DU42" s="624"/>
    </row>
    <row r="43" spans="3:125" ht="22.5" customHeight="1">
      <c r="C43" s="835"/>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939"/>
      <c r="BC43" s="233"/>
      <c r="BD43" s="367" t="s">
        <v>74</v>
      </c>
      <c r="BE43" s="446" t="s">
        <v>75</v>
      </c>
      <c r="BF43" s="279"/>
      <c r="BG43" s="656"/>
      <c r="BH43" s="656"/>
      <c r="BI43" s="656"/>
      <c r="BJ43" s="656"/>
      <c r="BK43" s="656"/>
      <c r="BL43" s="656"/>
      <c r="BM43" s="656"/>
      <c r="BN43" s="656"/>
      <c r="BO43" s="656"/>
      <c r="BP43" s="656"/>
      <c r="BQ43" s="656"/>
      <c r="BR43" s="656"/>
      <c r="BS43" s="656"/>
      <c r="BT43" s="656"/>
      <c r="BU43" s="656"/>
      <c r="BV43" s="656"/>
      <c r="BW43" s="656"/>
      <c r="BX43" s="656"/>
      <c r="BY43" s="272"/>
      <c r="BZ43" s="272"/>
      <c r="CA43" s="656"/>
      <c r="CB43" s="272"/>
      <c r="CC43" s="272"/>
      <c r="CD43" s="656"/>
      <c r="CE43" s="272"/>
      <c r="CF43" s="272"/>
      <c r="CG43" s="656"/>
      <c r="CH43" s="272"/>
      <c r="CI43" s="272"/>
      <c r="CJ43" s="656"/>
      <c r="CK43" s="656"/>
      <c r="CL43" s="656"/>
      <c r="CM43" s="656"/>
      <c r="CN43" s="656"/>
      <c r="CO43" s="656"/>
      <c r="CP43" s="656"/>
      <c r="CQ43" s="272"/>
      <c r="CR43" s="272"/>
      <c r="CS43" s="656"/>
      <c r="CT43" s="272"/>
      <c r="CU43" s="272"/>
      <c r="CV43" s="656"/>
      <c r="CW43" s="656"/>
      <c r="CX43" s="272"/>
      <c r="CY43" s="272"/>
      <c r="CZ43" s="656"/>
      <c r="DA43" s="272"/>
      <c r="DB43" s="272"/>
      <c r="DC43" s="624"/>
      <c r="DD43" s="624"/>
      <c r="DE43" s="624"/>
      <c r="DF43" s="624"/>
      <c r="DG43" s="624"/>
      <c r="DH43" s="624"/>
      <c r="DI43" s="624"/>
      <c r="DJ43" s="624"/>
      <c r="DK43" s="624"/>
      <c r="DL43" s="624"/>
      <c r="DM43" s="624"/>
      <c r="DN43" s="624"/>
      <c r="DO43" s="624"/>
      <c r="DP43" s="624"/>
      <c r="DQ43" s="624"/>
      <c r="DR43" s="624"/>
      <c r="DS43" s="624"/>
      <c r="DT43" s="624"/>
      <c r="DU43" s="624"/>
    </row>
    <row r="44" spans="3:125" ht="16.5" customHeight="1">
      <c r="C44" s="835"/>
      <c r="D44" s="895"/>
      <c r="E44" s="895"/>
      <c r="F44" s="895"/>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895"/>
      <c r="AM44" s="895"/>
      <c r="AN44" s="895"/>
      <c r="AO44" s="895"/>
      <c r="AP44" s="895"/>
      <c r="AQ44" s="895"/>
      <c r="AR44" s="895"/>
      <c r="AS44" s="895"/>
      <c r="AT44" s="895"/>
      <c r="AU44" s="895"/>
      <c r="AV44" s="895"/>
      <c r="AW44" s="895"/>
      <c r="AX44" s="895"/>
      <c r="AY44" s="895"/>
      <c r="AZ44" s="895"/>
      <c r="BA44" s="895"/>
      <c r="BB44" s="939"/>
      <c r="BC44" s="233"/>
      <c r="BD44" s="367" t="s">
        <v>76</v>
      </c>
      <c r="BE44" s="446" t="s">
        <v>77</v>
      </c>
      <c r="BF44" s="279"/>
      <c r="BG44" s="656"/>
      <c r="BH44" s="656"/>
      <c r="BI44" s="656"/>
      <c r="BJ44" s="656"/>
      <c r="BK44" s="656"/>
      <c r="BL44" s="656"/>
      <c r="BM44" s="656"/>
      <c r="BN44" s="656"/>
      <c r="BO44" s="656"/>
      <c r="BP44" s="656"/>
      <c r="BQ44" s="656"/>
      <c r="BR44" s="656"/>
      <c r="BS44" s="656"/>
      <c r="BT44" s="656"/>
      <c r="BU44" s="656"/>
      <c r="BV44" s="656"/>
      <c r="BW44" s="656"/>
      <c r="BX44" s="656"/>
      <c r="BY44" s="272"/>
      <c r="BZ44" s="272"/>
      <c r="CA44" s="656"/>
      <c r="CB44" s="272"/>
      <c r="CC44" s="272"/>
      <c r="CD44" s="656"/>
      <c r="CE44" s="272"/>
      <c r="CF44" s="272"/>
      <c r="CG44" s="656"/>
      <c r="CH44" s="272"/>
      <c r="CI44" s="272"/>
      <c r="CJ44" s="656"/>
      <c r="CK44" s="656"/>
      <c r="CL44" s="656"/>
      <c r="CM44" s="656"/>
      <c r="CN44" s="656"/>
      <c r="CO44" s="656"/>
      <c r="CP44" s="656"/>
      <c r="CQ44" s="272"/>
      <c r="CR44" s="272"/>
      <c r="CS44" s="656"/>
      <c r="CT44" s="272"/>
      <c r="CU44" s="272"/>
      <c r="CV44" s="656"/>
      <c r="CW44" s="656"/>
      <c r="CX44" s="272"/>
      <c r="CY44" s="272"/>
      <c r="CZ44" s="656"/>
      <c r="DA44" s="272"/>
      <c r="DB44" s="272"/>
      <c r="DC44" s="624"/>
      <c r="DD44" s="624"/>
      <c r="DE44" s="624"/>
      <c r="DF44" s="624"/>
      <c r="DG44" s="624"/>
      <c r="DH44" s="624"/>
      <c r="DI44" s="624"/>
      <c r="DJ44" s="624"/>
      <c r="DK44" s="624"/>
      <c r="DL44" s="624"/>
      <c r="DM44" s="624"/>
      <c r="DN44" s="624"/>
      <c r="DO44" s="624"/>
      <c r="DP44" s="624"/>
      <c r="DQ44" s="624"/>
      <c r="DR44" s="624"/>
      <c r="DS44" s="624"/>
      <c r="DT44" s="624"/>
      <c r="DU44" s="624"/>
    </row>
    <row r="45" spans="3:125" ht="16.5" customHeight="1">
      <c r="C45" s="83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939"/>
      <c r="BC45" s="233"/>
      <c r="BD45" s="368" t="s">
        <v>78</v>
      </c>
      <c r="BE45" s="446" t="s">
        <v>79</v>
      </c>
      <c r="BF45" s="279"/>
      <c r="BG45" s="281"/>
      <c r="BH45" s="281"/>
      <c r="BI45" s="281"/>
      <c r="BJ45" s="281"/>
      <c r="BK45" s="281"/>
      <c r="BL45" s="281"/>
      <c r="BM45" s="281"/>
      <c r="BN45" s="281"/>
      <c r="BO45" s="281"/>
      <c r="BP45" s="281"/>
      <c r="BQ45" s="281"/>
      <c r="BR45" s="281"/>
      <c r="BS45" s="281"/>
      <c r="BT45" s="281"/>
      <c r="BU45" s="281"/>
      <c r="BV45" s="281"/>
      <c r="BW45" s="281"/>
      <c r="BX45" s="281"/>
      <c r="BY45" s="272"/>
      <c r="BZ45" s="272"/>
      <c r="CA45" s="281"/>
      <c r="CB45" s="272"/>
      <c r="CC45" s="272"/>
      <c r="CD45" s="281"/>
      <c r="CE45" s="272"/>
      <c r="CF45" s="272"/>
      <c r="CG45" s="281"/>
      <c r="CH45" s="272"/>
      <c r="CI45" s="272"/>
      <c r="CJ45" s="281"/>
      <c r="CK45" s="281"/>
      <c r="CL45" s="281"/>
      <c r="CM45" s="281"/>
      <c r="CN45" s="281"/>
      <c r="CO45" s="281"/>
      <c r="CP45" s="281"/>
      <c r="CQ45" s="272"/>
      <c r="CR45" s="272"/>
      <c r="CS45" s="281"/>
      <c r="CT45" s="272"/>
      <c r="CU45" s="272"/>
      <c r="CV45" s="281"/>
      <c r="CW45" s="281"/>
      <c r="CX45" s="272"/>
      <c r="CY45" s="272"/>
      <c r="CZ45" s="281"/>
      <c r="DA45" s="272"/>
      <c r="DB45" s="272"/>
      <c r="DC45" s="624"/>
      <c r="DD45" s="624"/>
      <c r="DE45" s="624"/>
      <c r="DF45" s="624"/>
      <c r="DG45" s="624"/>
      <c r="DH45" s="624"/>
      <c r="DI45" s="624"/>
      <c r="DJ45" s="624"/>
      <c r="DK45" s="624"/>
      <c r="DL45" s="624"/>
      <c r="DM45" s="624"/>
      <c r="DN45" s="624"/>
      <c r="DO45" s="624"/>
      <c r="DP45" s="624"/>
      <c r="DQ45" s="624"/>
      <c r="DR45" s="624"/>
      <c r="DS45" s="624"/>
      <c r="DT45" s="624"/>
      <c r="DU45" s="624"/>
    </row>
    <row r="46" spans="3:125" ht="16.5" customHeight="1">
      <c r="C46" s="835"/>
      <c r="D46" s="895"/>
      <c r="E46" s="895"/>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c r="AH46" s="895"/>
      <c r="AI46" s="895"/>
      <c r="AJ46" s="895"/>
      <c r="AK46" s="895"/>
      <c r="AL46" s="895"/>
      <c r="AM46" s="895"/>
      <c r="AN46" s="895"/>
      <c r="AO46" s="895"/>
      <c r="AP46" s="895"/>
      <c r="AQ46" s="895"/>
      <c r="AR46" s="895"/>
      <c r="AS46" s="895"/>
      <c r="AT46" s="895"/>
      <c r="AU46" s="895"/>
      <c r="AV46" s="895"/>
      <c r="AW46" s="895"/>
      <c r="AX46" s="895"/>
      <c r="AY46" s="895"/>
      <c r="AZ46" s="895"/>
      <c r="BA46" s="895"/>
      <c r="BB46" s="939"/>
      <c r="BC46" s="233"/>
      <c r="BD46" s="368"/>
      <c r="BE46" s="446"/>
      <c r="BF46" s="279"/>
      <c r="BG46" s="656"/>
      <c r="BH46" s="656"/>
      <c r="BI46" s="656"/>
      <c r="BJ46" s="656"/>
      <c r="BK46" s="656"/>
      <c r="BL46" s="656"/>
      <c r="BM46" s="656"/>
      <c r="BN46" s="656"/>
      <c r="BO46" s="656"/>
      <c r="BP46" s="656"/>
      <c r="BQ46" s="656"/>
      <c r="BR46" s="656"/>
      <c r="BS46" s="656"/>
      <c r="BT46" s="656"/>
      <c r="BU46" s="656"/>
      <c r="BV46" s="656"/>
      <c r="BW46" s="656"/>
      <c r="BX46" s="656"/>
      <c r="BY46" s="272"/>
      <c r="BZ46" s="272"/>
      <c r="CA46" s="656"/>
      <c r="CB46" s="272"/>
      <c r="CC46" s="272"/>
      <c r="CD46" s="656"/>
      <c r="CE46" s="272"/>
      <c r="CF46" s="272"/>
      <c r="CG46" s="656"/>
      <c r="CH46" s="272"/>
      <c r="CI46" s="272"/>
      <c r="CJ46" s="656"/>
      <c r="CK46" s="656"/>
      <c r="CL46" s="656"/>
      <c r="CM46" s="656"/>
      <c r="CN46" s="656"/>
      <c r="CO46" s="656"/>
      <c r="CP46" s="656"/>
      <c r="CQ46" s="272"/>
      <c r="CR46" s="272"/>
      <c r="CS46" s="656"/>
      <c r="CT46" s="272"/>
      <c r="CU46" s="272"/>
      <c r="CV46" s="656"/>
      <c r="CW46" s="656"/>
      <c r="CX46" s="272"/>
      <c r="CY46" s="272"/>
      <c r="CZ46" s="656"/>
      <c r="DA46" s="272"/>
      <c r="DB46" s="272"/>
      <c r="DC46" s="624"/>
      <c r="DD46" s="624"/>
      <c r="DE46" s="624"/>
      <c r="DF46" s="624"/>
      <c r="DG46" s="624"/>
      <c r="DH46" s="624"/>
      <c r="DI46" s="624"/>
      <c r="DJ46" s="624"/>
      <c r="DK46" s="624"/>
      <c r="DL46" s="624"/>
      <c r="DM46" s="624"/>
      <c r="DN46" s="624"/>
      <c r="DO46" s="624"/>
      <c r="DP46" s="624"/>
      <c r="DQ46" s="624"/>
      <c r="DR46" s="624"/>
      <c r="DS46" s="624"/>
      <c r="DT46" s="624"/>
      <c r="DU46" s="624"/>
    </row>
    <row r="47" spans="3:125" ht="16.5" customHeight="1">
      <c r="C47" s="835"/>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895"/>
      <c r="AL47" s="895"/>
      <c r="AM47" s="895"/>
      <c r="AN47" s="895"/>
      <c r="AO47" s="895"/>
      <c r="AP47" s="895"/>
      <c r="AQ47" s="895"/>
      <c r="AR47" s="895"/>
      <c r="AS47" s="895"/>
      <c r="AT47" s="895"/>
      <c r="AU47" s="895"/>
      <c r="AV47" s="895"/>
      <c r="AW47" s="895"/>
      <c r="AX47" s="895"/>
      <c r="AY47" s="895"/>
      <c r="AZ47" s="895"/>
      <c r="BA47" s="895"/>
      <c r="BB47" s="939"/>
      <c r="BC47" s="233"/>
      <c r="BD47" s="272"/>
      <c r="BE47" s="942"/>
      <c r="BF47" s="942"/>
      <c r="BG47" s="942"/>
      <c r="BH47" s="942"/>
      <c r="BI47" s="942"/>
      <c r="BJ47" s="942"/>
      <c r="BK47" s="942"/>
      <c r="BL47" s="942"/>
      <c r="BM47" s="942"/>
      <c r="BN47" s="942"/>
      <c r="BO47" s="942"/>
      <c r="BP47" s="942"/>
      <c r="BQ47" s="942"/>
      <c r="BR47" s="942"/>
      <c r="BS47" s="942"/>
      <c r="BT47" s="942"/>
      <c r="BU47" s="942"/>
      <c r="BV47" s="942"/>
      <c r="BW47" s="942"/>
      <c r="BX47" s="942"/>
      <c r="BY47" s="942"/>
      <c r="BZ47" s="942"/>
      <c r="CA47" s="942"/>
      <c r="CB47" s="942"/>
      <c r="CC47" s="942"/>
      <c r="CD47" s="942"/>
      <c r="CE47" s="942"/>
      <c r="CF47" s="942"/>
      <c r="CG47" s="942"/>
      <c r="CH47" s="942"/>
      <c r="CI47" s="942"/>
      <c r="CJ47" s="942"/>
      <c r="CK47" s="942"/>
      <c r="CL47" s="942"/>
      <c r="CM47" s="942"/>
      <c r="CN47" s="942"/>
      <c r="CO47" s="942"/>
      <c r="CP47" s="942"/>
      <c r="CQ47" s="942"/>
      <c r="CR47" s="942"/>
      <c r="CS47" s="942"/>
      <c r="CT47" s="942"/>
      <c r="CU47" s="942"/>
      <c r="CV47" s="942"/>
      <c r="CW47" s="942"/>
      <c r="CX47" s="942"/>
      <c r="CY47" s="942"/>
      <c r="CZ47" s="942"/>
      <c r="DA47" s="942"/>
      <c r="DB47" s="272"/>
      <c r="DC47" s="624"/>
      <c r="DD47" s="624"/>
      <c r="DE47" s="624"/>
      <c r="DF47" s="624"/>
      <c r="DG47" s="624"/>
      <c r="DH47" s="624"/>
      <c r="DI47" s="624"/>
      <c r="DJ47" s="624"/>
      <c r="DK47" s="624"/>
      <c r="DL47" s="624"/>
      <c r="DM47" s="624"/>
      <c r="DN47" s="624"/>
      <c r="DO47" s="624"/>
      <c r="DP47" s="624"/>
      <c r="DQ47" s="624"/>
      <c r="DR47" s="624"/>
      <c r="DS47" s="624"/>
      <c r="DT47" s="624"/>
      <c r="DU47" s="624"/>
    </row>
    <row r="48" spans="3:125" ht="16.5" customHeight="1">
      <c r="C48" s="83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895"/>
      <c r="AL48" s="895"/>
      <c r="AM48" s="895"/>
      <c r="AN48" s="895"/>
      <c r="AO48" s="895"/>
      <c r="AP48" s="895"/>
      <c r="AQ48" s="895"/>
      <c r="AR48" s="895"/>
      <c r="AS48" s="895"/>
      <c r="AT48" s="895"/>
      <c r="AU48" s="895"/>
      <c r="AV48" s="895"/>
      <c r="AW48" s="895"/>
      <c r="AX48" s="895"/>
      <c r="AY48" s="895"/>
      <c r="AZ48" s="895"/>
      <c r="BA48" s="895"/>
      <c r="BB48" s="939"/>
      <c r="BC48" s="233"/>
      <c r="BD48" s="272"/>
      <c r="BE48" s="942"/>
      <c r="BF48" s="942"/>
      <c r="BG48" s="942"/>
      <c r="BH48" s="942"/>
      <c r="BI48" s="942"/>
      <c r="BJ48" s="942"/>
      <c r="BK48" s="942"/>
      <c r="BL48" s="942"/>
      <c r="BM48" s="942"/>
      <c r="BN48" s="942"/>
      <c r="BO48" s="942"/>
      <c r="BP48" s="942"/>
      <c r="BQ48" s="942"/>
      <c r="BR48" s="942"/>
      <c r="BS48" s="942"/>
      <c r="BT48" s="942"/>
      <c r="BU48" s="942"/>
      <c r="BV48" s="942"/>
      <c r="BW48" s="942"/>
      <c r="BX48" s="942"/>
      <c r="BY48" s="942"/>
      <c r="BZ48" s="942"/>
      <c r="CA48" s="942"/>
      <c r="CB48" s="942"/>
      <c r="CC48" s="942"/>
      <c r="CD48" s="942"/>
      <c r="CE48" s="942"/>
      <c r="CF48" s="942"/>
      <c r="CG48" s="942"/>
      <c r="CH48" s="942"/>
      <c r="CI48" s="942"/>
      <c r="CJ48" s="942"/>
      <c r="CK48" s="942"/>
      <c r="CL48" s="942"/>
      <c r="CM48" s="942"/>
      <c r="CN48" s="942"/>
      <c r="CO48" s="942"/>
      <c r="CP48" s="942"/>
      <c r="CQ48" s="942"/>
      <c r="CR48" s="942"/>
      <c r="CS48" s="942"/>
      <c r="CT48" s="942"/>
      <c r="CU48" s="942"/>
      <c r="CV48" s="942"/>
      <c r="CW48" s="942"/>
      <c r="CX48" s="942"/>
      <c r="CY48" s="942"/>
      <c r="CZ48" s="942"/>
      <c r="DA48" s="942"/>
      <c r="DB48" s="272"/>
      <c r="DC48" s="624"/>
      <c r="DD48" s="624"/>
      <c r="DE48" s="624"/>
      <c r="DF48" s="624"/>
      <c r="DG48" s="624"/>
      <c r="DH48" s="624"/>
      <c r="DI48" s="624"/>
      <c r="DJ48" s="624"/>
      <c r="DK48" s="624"/>
      <c r="DL48" s="624"/>
      <c r="DM48" s="624"/>
      <c r="DN48" s="624"/>
      <c r="DO48" s="624"/>
      <c r="DP48" s="624"/>
      <c r="DQ48" s="624"/>
      <c r="DR48" s="624"/>
      <c r="DS48" s="624"/>
      <c r="DT48" s="624"/>
      <c r="DU48" s="624"/>
    </row>
    <row r="49" spans="3:125" ht="16.5" customHeight="1">
      <c r="C49" s="835"/>
      <c r="D49" s="895"/>
      <c r="E49" s="895"/>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5"/>
      <c r="AY49" s="895"/>
      <c r="AZ49" s="895"/>
      <c r="BA49" s="895"/>
      <c r="BB49" s="939"/>
      <c r="BC49" s="233"/>
      <c r="BD49" s="272"/>
      <c r="BE49" s="942"/>
      <c r="BF49" s="942"/>
      <c r="BG49" s="942"/>
      <c r="BH49" s="942"/>
      <c r="BI49" s="942"/>
      <c r="BJ49" s="942"/>
      <c r="BK49" s="942"/>
      <c r="BL49" s="942"/>
      <c r="BM49" s="942"/>
      <c r="BN49" s="942"/>
      <c r="BO49" s="942"/>
      <c r="BP49" s="942"/>
      <c r="BQ49" s="942"/>
      <c r="BR49" s="942"/>
      <c r="BS49" s="942"/>
      <c r="BT49" s="942"/>
      <c r="BU49" s="942"/>
      <c r="BV49" s="942"/>
      <c r="BW49" s="942"/>
      <c r="BX49" s="942"/>
      <c r="BY49" s="942"/>
      <c r="BZ49" s="942"/>
      <c r="CA49" s="942"/>
      <c r="CB49" s="942"/>
      <c r="CC49" s="942"/>
      <c r="CD49" s="942"/>
      <c r="CE49" s="942"/>
      <c r="CF49" s="942"/>
      <c r="CG49" s="942"/>
      <c r="CH49" s="942"/>
      <c r="CI49" s="942"/>
      <c r="CJ49" s="942"/>
      <c r="CK49" s="942"/>
      <c r="CL49" s="942"/>
      <c r="CM49" s="942"/>
      <c r="CN49" s="942"/>
      <c r="CO49" s="942"/>
      <c r="CP49" s="942"/>
      <c r="CQ49" s="942"/>
      <c r="CR49" s="942"/>
      <c r="CS49" s="942"/>
      <c r="CT49" s="942"/>
      <c r="CU49" s="942"/>
      <c r="CV49" s="942"/>
      <c r="CW49" s="942"/>
      <c r="CX49" s="942"/>
      <c r="CY49" s="942"/>
      <c r="CZ49" s="942"/>
      <c r="DA49" s="942"/>
      <c r="DB49" s="272"/>
      <c r="DC49" s="624"/>
      <c r="DD49" s="624"/>
      <c r="DE49" s="624"/>
      <c r="DF49" s="624"/>
      <c r="DG49" s="624"/>
      <c r="DH49" s="624"/>
      <c r="DI49" s="624"/>
      <c r="DJ49" s="624"/>
      <c r="DK49" s="624"/>
      <c r="DL49" s="624"/>
      <c r="DM49" s="624"/>
      <c r="DN49" s="624"/>
      <c r="DO49" s="624"/>
      <c r="DP49" s="624"/>
      <c r="DQ49" s="624"/>
      <c r="DR49" s="624"/>
      <c r="DS49" s="624"/>
      <c r="DT49" s="624"/>
      <c r="DU49" s="624"/>
    </row>
    <row r="50" spans="3:125" ht="16.5" customHeight="1">
      <c r="C50" s="835"/>
      <c r="D50" s="895"/>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5"/>
      <c r="AY50" s="895"/>
      <c r="AZ50" s="895"/>
      <c r="BA50" s="895"/>
      <c r="BB50" s="939"/>
      <c r="BC50" s="233"/>
      <c r="BD50" s="272"/>
      <c r="BE50" s="942"/>
      <c r="BF50" s="942"/>
      <c r="BG50" s="942"/>
      <c r="BH50" s="942"/>
      <c r="BI50" s="942"/>
      <c r="BJ50" s="942"/>
      <c r="BK50" s="942"/>
      <c r="BL50" s="942"/>
      <c r="BM50" s="942"/>
      <c r="BN50" s="942"/>
      <c r="BO50" s="942"/>
      <c r="BP50" s="942"/>
      <c r="BQ50" s="942"/>
      <c r="BR50" s="942"/>
      <c r="BS50" s="942"/>
      <c r="BT50" s="942"/>
      <c r="BU50" s="942"/>
      <c r="BV50" s="942"/>
      <c r="BW50" s="942"/>
      <c r="BX50" s="942"/>
      <c r="BY50" s="942"/>
      <c r="BZ50" s="942"/>
      <c r="CA50" s="942"/>
      <c r="CB50" s="942"/>
      <c r="CC50" s="942"/>
      <c r="CD50" s="942"/>
      <c r="CE50" s="942"/>
      <c r="CF50" s="942"/>
      <c r="CG50" s="942"/>
      <c r="CH50" s="942"/>
      <c r="CI50" s="942"/>
      <c r="CJ50" s="942"/>
      <c r="CK50" s="942"/>
      <c r="CL50" s="942"/>
      <c r="CM50" s="942"/>
      <c r="CN50" s="942"/>
      <c r="CO50" s="942"/>
      <c r="CP50" s="942"/>
      <c r="CQ50" s="942"/>
      <c r="CR50" s="942"/>
      <c r="CS50" s="942"/>
      <c r="CT50" s="942"/>
      <c r="CU50" s="942"/>
      <c r="CV50" s="942"/>
      <c r="CW50" s="942"/>
      <c r="CX50" s="942"/>
      <c r="CY50" s="942"/>
      <c r="CZ50" s="942"/>
      <c r="DA50" s="942"/>
      <c r="DB50" s="272"/>
      <c r="DC50" s="624"/>
      <c r="DD50" s="624"/>
      <c r="DE50" s="624"/>
      <c r="DF50" s="624"/>
      <c r="DG50" s="624"/>
      <c r="DH50" s="624"/>
      <c r="DI50" s="624"/>
      <c r="DJ50" s="624"/>
      <c r="DK50" s="624"/>
      <c r="DL50" s="624"/>
      <c r="DM50" s="624"/>
      <c r="DN50" s="624"/>
      <c r="DO50" s="624"/>
      <c r="DP50" s="624"/>
      <c r="DQ50" s="624"/>
      <c r="DR50" s="624"/>
      <c r="DS50" s="624"/>
      <c r="DT50" s="624"/>
      <c r="DU50" s="624"/>
    </row>
    <row r="51" spans="3:125" ht="16.5" customHeight="1">
      <c r="C51" s="835"/>
      <c r="D51" s="895"/>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895"/>
      <c r="AH51" s="895"/>
      <c r="AI51" s="895"/>
      <c r="AJ51" s="895"/>
      <c r="AK51" s="895"/>
      <c r="AL51" s="895"/>
      <c r="AM51" s="895"/>
      <c r="AN51" s="895"/>
      <c r="AO51" s="895"/>
      <c r="AP51" s="895"/>
      <c r="AQ51" s="895"/>
      <c r="AR51" s="895"/>
      <c r="AS51" s="895"/>
      <c r="AT51" s="895"/>
      <c r="AU51" s="895"/>
      <c r="AV51" s="895"/>
      <c r="AW51" s="895"/>
      <c r="AX51" s="895"/>
      <c r="AY51" s="895"/>
      <c r="AZ51" s="895"/>
      <c r="BA51" s="895"/>
      <c r="BB51" s="939"/>
      <c r="BC51" s="233"/>
      <c r="BD51" s="272"/>
      <c r="BE51" s="942"/>
      <c r="BF51" s="942"/>
      <c r="BG51" s="942"/>
      <c r="BH51" s="942"/>
      <c r="BI51" s="942"/>
      <c r="BJ51" s="942"/>
      <c r="BK51" s="942"/>
      <c r="BL51" s="942"/>
      <c r="BM51" s="942"/>
      <c r="BN51" s="942"/>
      <c r="BO51" s="942"/>
      <c r="BP51" s="942"/>
      <c r="BQ51" s="942"/>
      <c r="BR51" s="942"/>
      <c r="BS51" s="942"/>
      <c r="BT51" s="942"/>
      <c r="BU51" s="942"/>
      <c r="BV51" s="942"/>
      <c r="BW51" s="942"/>
      <c r="BX51" s="942"/>
      <c r="BY51" s="942"/>
      <c r="BZ51" s="942"/>
      <c r="CA51" s="942"/>
      <c r="CB51" s="942"/>
      <c r="CC51" s="942"/>
      <c r="CD51" s="942"/>
      <c r="CE51" s="942"/>
      <c r="CF51" s="942"/>
      <c r="CG51" s="942"/>
      <c r="CH51" s="942"/>
      <c r="CI51" s="942"/>
      <c r="CJ51" s="942"/>
      <c r="CK51" s="942"/>
      <c r="CL51" s="942"/>
      <c r="CM51" s="942"/>
      <c r="CN51" s="942"/>
      <c r="CO51" s="942"/>
      <c r="CP51" s="942"/>
      <c r="CQ51" s="942"/>
      <c r="CR51" s="942"/>
      <c r="CS51" s="942"/>
      <c r="CT51" s="942"/>
      <c r="CU51" s="942"/>
      <c r="CV51" s="942"/>
      <c r="CW51" s="942"/>
      <c r="CX51" s="942"/>
      <c r="CY51" s="942"/>
      <c r="CZ51" s="942"/>
      <c r="DA51" s="942"/>
      <c r="DB51" s="272"/>
      <c r="DC51" s="624"/>
      <c r="DD51" s="624"/>
      <c r="DE51" s="624"/>
      <c r="DF51" s="624"/>
      <c r="DG51" s="624"/>
      <c r="DH51" s="624"/>
      <c r="DI51" s="624"/>
      <c r="DJ51" s="624"/>
      <c r="DK51" s="624"/>
      <c r="DL51" s="624"/>
      <c r="DM51" s="624"/>
      <c r="DN51" s="624"/>
      <c r="DO51" s="624"/>
      <c r="DP51" s="624"/>
      <c r="DQ51" s="624"/>
      <c r="DR51" s="624"/>
      <c r="DS51" s="624"/>
      <c r="DT51" s="624"/>
      <c r="DU51" s="624"/>
    </row>
    <row r="52" spans="3:125" ht="16.5" customHeight="1">
      <c r="C52" s="835"/>
      <c r="D52" s="895"/>
      <c r="E52" s="895"/>
      <c r="F52" s="895"/>
      <c r="G52" s="895"/>
      <c r="H52" s="895"/>
      <c r="I52" s="895"/>
      <c r="J52" s="895"/>
      <c r="K52" s="895"/>
      <c r="L52" s="895"/>
      <c r="M52" s="895"/>
      <c r="N52" s="895"/>
      <c r="O52" s="895"/>
      <c r="P52" s="895"/>
      <c r="Q52" s="895"/>
      <c r="R52" s="895"/>
      <c r="S52" s="895"/>
      <c r="T52" s="895"/>
      <c r="U52" s="895"/>
      <c r="V52" s="895"/>
      <c r="W52" s="895"/>
      <c r="X52" s="895"/>
      <c r="Y52" s="895"/>
      <c r="Z52" s="895"/>
      <c r="AA52" s="895"/>
      <c r="AB52" s="895"/>
      <c r="AC52" s="895"/>
      <c r="AD52" s="895"/>
      <c r="AE52" s="895"/>
      <c r="AF52" s="895"/>
      <c r="AG52" s="895"/>
      <c r="AH52" s="895"/>
      <c r="AI52" s="895"/>
      <c r="AJ52" s="895"/>
      <c r="AK52" s="895"/>
      <c r="AL52" s="895"/>
      <c r="AM52" s="895"/>
      <c r="AN52" s="895"/>
      <c r="AO52" s="895"/>
      <c r="AP52" s="895"/>
      <c r="AQ52" s="895"/>
      <c r="AR52" s="895"/>
      <c r="AS52" s="895"/>
      <c r="AT52" s="895"/>
      <c r="AU52" s="895"/>
      <c r="AV52" s="895"/>
      <c r="AW52" s="895"/>
      <c r="AX52" s="895"/>
      <c r="AY52" s="895"/>
      <c r="AZ52" s="895"/>
      <c r="BA52" s="895"/>
      <c r="BB52" s="939"/>
      <c r="BC52" s="233"/>
      <c r="BD52" s="272"/>
      <c r="BE52" s="942"/>
      <c r="BF52" s="942"/>
      <c r="BG52" s="942"/>
      <c r="BH52" s="942"/>
      <c r="BI52" s="942"/>
      <c r="BJ52" s="942"/>
      <c r="BK52" s="942"/>
      <c r="BL52" s="942"/>
      <c r="BM52" s="942"/>
      <c r="BN52" s="942"/>
      <c r="BO52" s="942"/>
      <c r="BP52" s="942"/>
      <c r="BQ52" s="942"/>
      <c r="BR52" s="942"/>
      <c r="BS52" s="942"/>
      <c r="BT52" s="942"/>
      <c r="BU52" s="942"/>
      <c r="BV52" s="942"/>
      <c r="BW52" s="942"/>
      <c r="BX52" s="942"/>
      <c r="BY52" s="942"/>
      <c r="BZ52" s="942"/>
      <c r="CA52" s="942"/>
      <c r="CB52" s="942"/>
      <c r="CC52" s="942"/>
      <c r="CD52" s="942"/>
      <c r="CE52" s="942"/>
      <c r="CF52" s="942"/>
      <c r="CG52" s="942"/>
      <c r="CH52" s="942"/>
      <c r="CI52" s="942"/>
      <c r="CJ52" s="942"/>
      <c r="CK52" s="942"/>
      <c r="CL52" s="942"/>
      <c r="CM52" s="942"/>
      <c r="CN52" s="942"/>
      <c r="CO52" s="942"/>
      <c r="CP52" s="942"/>
      <c r="CQ52" s="942"/>
      <c r="CR52" s="942"/>
      <c r="CS52" s="942"/>
      <c r="CT52" s="942"/>
      <c r="CU52" s="942"/>
      <c r="CV52" s="942"/>
      <c r="CW52" s="942"/>
      <c r="CX52" s="942"/>
      <c r="CY52" s="942"/>
      <c r="CZ52" s="942"/>
      <c r="DA52" s="942"/>
      <c r="DB52" s="272"/>
      <c r="DC52" s="624"/>
      <c r="DD52" s="624"/>
      <c r="DE52" s="624"/>
      <c r="DF52" s="624"/>
      <c r="DG52" s="624"/>
      <c r="DH52" s="624"/>
      <c r="DI52" s="624"/>
      <c r="DJ52" s="624"/>
      <c r="DK52" s="624"/>
      <c r="DL52" s="624"/>
      <c r="DM52" s="624"/>
      <c r="DN52" s="624"/>
      <c r="DO52" s="624"/>
      <c r="DP52" s="624"/>
      <c r="DQ52" s="624"/>
      <c r="DR52" s="624"/>
      <c r="DS52" s="624"/>
      <c r="DT52" s="624"/>
      <c r="DU52" s="624"/>
    </row>
    <row r="53" spans="3:125" ht="16.5" customHeight="1">
      <c r="C53" s="835"/>
      <c r="D53" s="895"/>
      <c r="E53" s="895"/>
      <c r="F53" s="895"/>
      <c r="G53" s="895"/>
      <c r="H53" s="895"/>
      <c r="I53" s="895"/>
      <c r="J53" s="895"/>
      <c r="K53" s="895"/>
      <c r="L53" s="895"/>
      <c r="M53" s="895"/>
      <c r="N53" s="895"/>
      <c r="O53" s="895"/>
      <c r="P53" s="895"/>
      <c r="Q53" s="895"/>
      <c r="R53" s="895"/>
      <c r="S53" s="895"/>
      <c r="T53" s="895"/>
      <c r="U53" s="895"/>
      <c r="V53" s="895"/>
      <c r="W53" s="895"/>
      <c r="X53" s="895"/>
      <c r="Y53" s="895"/>
      <c r="Z53" s="895"/>
      <c r="AA53" s="895"/>
      <c r="AB53" s="895"/>
      <c r="AC53" s="895"/>
      <c r="AD53" s="895"/>
      <c r="AE53" s="895"/>
      <c r="AF53" s="895"/>
      <c r="AG53" s="895"/>
      <c r="AH53" s="895"/>
      <c r="AI53" s="895"/>
      <c r="AJ53" s="895"/>
      <c r="AK53" s="895"/>
      <c r="AL53" s="895"/>
      <c r="AM53" s="895"/>
      <c r="AN53" s="895"/>
      <c r="AO53" s="895"/>
      <c r="AP53" s="895"/>
      <c r="AQ53" s="895"/>
      <c r="AR53" s="895"/>
      <c r="AS53" s="895"/>
      <c r="AT53" s="895"/>
      <c r="AU53" s="895"/>
      <c r="AV53" s="895"/>
      <c r="AW53" s="895"/>
      <c r="AX53" s="895"/>
      <c r="AY53" s="895"/>
      <c r="AZ53" s="895"/>
      <c r="BA53" s="895"/>
      <c r="BB53" s="939"/>
      <c r="BC53" s="233"/>
      <c r="BD53" s="27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942"/>
      <c r="CE53" s="942"/>
      <c r="CF53" s="942"/>
      <c r="CG53" s="942"/>
      <c r="CH53" s="942"/>
      <c r="CI53" s="942"/>
      <c r="CJ53" s="942"/>
      <c r="CK53" s="942"/>
      <c r="CL53" s="942"/>
      <c r="CM53" s="942"/>
      <c r="CN53" s="942"/>
      <c r="CO53" s="942"/>
      <c r="CP53" s="942"/>
      <c r="CQ53" s="942"/>
      <c r="CR53" s="942"/>
      <c r="CS53" s="942"/>
      <c r="CT53" s="942"/>
      <c r="CU53" s="942"/>
      <c r="CV53" s="942"/>
      <c r="CW53" s="942"/>
      <c r="CX53" s="942"/>
      <c r="CY53" s="942"/>
      <c r="CZ53" s="942"/>
      <c r="DA53" s="942"/>
      <c r="DB53" s="272"/>
      <c r="DC53" s="624"/>
      <c r="DD53" s="624"/>
      <c r="DE53" s="624"/>
      <c r="DF53" s="624"/>
      <c r="DG53" s="624"/>
      <c r="DH53" s="624"/>
      <c r="DI53" s="624"/>
      <c r="DJ53" s="624"/>
      <c r="DK53" s="624"/>
      <c r="DL53" s="624"/>
      <c r="DM53" s="624"/>
      <c r="DN53" s="624"/>
      <c r="DO53" s="624"/>
      <c r="DP53" s="624"/>
      <c r="DQ53" s="624"/>
      <c r="DR53" s="624"/>
      <c r="DS53" s="624"/>
      <c r="DT53" s="624"/>
      <c r="DU53" s="624"/>
    </row>
    <row r="54" spans="3:125" ht="16.5" customHeight="1">
      <c r="C54" s="835"/>
      <c r="D54" s="895"/>
      <c r="E54" s="895"/>
      <c r="F54" s="895"/>
      <c r="G54" s="895"/>
      <c r="H54" s="895"/>
      <c r="I54" s="895"/>
      <c r="J54" s="895"/>
      <c r="K54" s="895"/>
      <c r="L54" s="895"/>
      <c r="M54" s="895"/>
      <c r="N54" s="895"/>
      <c r="O54" s="895"/>
      <c r="P54" s="895"/>
      <c r="Q54" s="895"/>
      <c r="R54" s="895"/>
      <c r="S54" s="895"/>
      <c r="T54" s="895"/>
      <c r="U54" s="895"/>
      <c r="V54" s="895"/>
      <c r="W54" s="895"/>
      <c r="X54" s="895"/>
      <c r="Y54" s="895"/>
      <c r="Z54" s="895"/>
      <c r="AA54" s="895"/>
      <c r="AB54" s="895"/>
      <c r="AC54" s="895"/>
      <c r="AD54" s="895"/>
      <c r="AE54" s="895"/>
      <c r="AF54" s="895"/>
      <c r="AG54" s="895"/>
      <c r="AH54" s="895"/>
      <c r="AI54" s="895"/>
      <c r="AJ54" s="895"/>
      <c r="AK54" s="895"/>
      <c r="AL54" s="895"/>
      <c r="AM54" s="895"/>
      <c r="AN54" s="895"/>
      <c r="AO54" s="895"/>
      <c r="AP54" s="895"/>
      <c r="AQ54" s="895"/>
      <c r="AR54" s="895"/>
      <c r="AS54" s="895"/>
      <c r="AT54" s="895"/>
      <c r="AU54" s="895"/>
      <c r="AV54" s="895"/>
      <c r="AW54" s="895"/>
      <c r="AX54" s="895"/>
      <c r="AY54" s="895"/>
      <c r="AZ54" s="895"/>
      <c r="BA54" s="895"/>
      <c r="BB54" s="939"/>
      <c r="BC54" s="233"/>
      <c r="BD54" s="272"/>
      <c r="BE54" s="942"/>
      <c r="BF54" s="942"/>
      <c r="BG54" s="942"/>
      <c r="BH54" s="942"/>
      <c r="BI54" s="942"/>
      <c r="BJ54" s="942"/>
      <c r="BK54" s="942"/>
      <c r="BL54" s="942"/>
      <c r="BM54" s="942"/>
      <c r="BN54" s="942"/>
      <c r="BO54" s="942"/>
      <c r="BP54" s="942"/>
      <c r="BQ54" s="942"/>
      <c r="BR54" s="942"/>
      <c r="BS54" s="942"/>
      <c r="BT54" s="942"/>
      <c r="BU54" s="942"/>
      <c r="BV54" s="942"/>
      <c r="BW54" s="942"/>
      <c r="BX54" s="942"/>
      <c r="BY54" s="942"/>
      <c r="BZ54" s="942"/>
      <c r="CA54" s="942"/>
      <c r="CB54" s="942"/>
      <c r="CC54" s="942"/>
      <c r="CD54" s="942"/>
      <c r="CE54" s="942"/>
      <c r="CF54" s="942"/>
      <c r="CG54" s="942"/>
      <c r="CH54" s="942"/>
      <c r="CI54" s="942"/>
      <c r="CJ54" s="942"/>
      <c r="CK54" s="942"/>
      <c r="CL54" s="942"/>
      <c r="CM54" s="942"/>
      <c r="CN54" s="942"/>
      <c r="CO54" s="942"/>
      <c r="CP54" s="942"/>
      <c r="CQ54" s="942"/>
      <c r="CR54" s="942"/>
      <c r="CS54" s="942"/>
      <c r="CT54" s="942"/>
      <c r="CU54" s="942"/>
      <c r="CV54" s="942"/>
      <c r="CW54" s="942"/>
      <c r="CX54" s="942"/>
      <c r="CY54" s="942"/>
      <c r="CZ54" s="942"/>
      <c r="DA54" s="942"/>
      <c r="DB54" s="272"/>
      <c r="DC54" s="624"/>
      <c r="DD54" s="624"/>
      <c r="DE54" s="624"/>
      <c r="DF54" s="624"/>
      <c r="DG54" s="624"/>
      <c r="DH54" s="624"/>
      <c r="DI54" s="624"/>
      <c r="DJ54" s="624"/>
      <c r="DK54" s="624"/>
      <c r="DL54" s="624"/>
      <c r="DM54" s="624"/>
      <c r="DN54" s="624"/>
      <c r="DO54" s="624"/>
      <c r="DP54" s="624"/>
      <c r="DQ54" s="624"/>
      <c r="DR54" s="624"/>
      <c r="DS54" s="624"/>
      <c r="DT54" s="624"/>
      <c r="DU54" s="624"/>
    </row>
    <row r="55" spans="3:125" ht="16.5" customHeight="1">
      <c r="C55" s="835"/>
      <c r="D55" s="895"/>
      <c r="E55" s="895"/>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5"/>
      <c r="AD55" s="895"/>
      <c r="AE55" s="895"/>
      <c r="AF55" s="895"/>
      <c r="AG55" s="895"/>
      <c r="AH55" s="895"/>
      <c r="AI55" s="895"/>
      <c r="AJ55" s="895"/>
      <c r="AK55" s="895"/>
      <c r="AL55" s="895"/>
      <c r="AM55" s="895"/>
      <c r="AN55" s="895"/>
      <c r="AO55" s="895"/>
      <c r="AP55" s="895"/>
      <c r="AQ55" s="895"/>
      <c r="AR55" s="895"/>
      <c r="AS55" s="895"/>
      <c r="AT55" s="895"/>
      <c r="AU55" s="895"/>
      <c r="AV55" s="895"/>
      <c r="AW55" s="895"/>
      <c r="AX55" s="895"/>
      <c r="AY55" s="895"/>
      <c r="AZ55" s="895"/>
      <c r="BA55" s="895"/>
      <c r="BB55" s="939"/>
      <c r="BC55" s="233"/>
      <c r="BD55" s="272"/>
      <c r="BE55" s="942"/>
      <c r="BF55" s="942"/>
      <c r="BG55" s="942"/>
      <c r="BH55" s="942"/>
      <c r="BI55" s="942"/>
      <c r="BJ55" s="942"/>
      <c r="BK55" s="942"/>
      <c r="BL55" s="942"/>
      <c r="BM55" s="942"/>
      <c r="BN55" s="942"/>
      <c r="BO55" s="942"/>
      <c r="BP55" s="942"/>
      <c r="BQ55" s="942"/>
      <c r="BR55" s="942"/>
      <c r="BS55" s="942"/>
      <c r="BT55" s="942"/>
      <c r="BU55" s="942"/>
      <c r="BV55" s="942"/>
      <c r="BW55" s="942"/>
      <c r="BX55" s="942"/>
      <c r="BY55" s="942"/>
      <c r="BZ55" s="942"/>
      <c r="CA55" s="942"/>
      <c r="CB55" s="942"/>
      <c r="CC55" s="942"/>
      <c r="CD55" s="942"/>
      <c r="CE55" s="942"/>
      <c r="CF55" s="942"/>
      <c r="CG55" s="942"/>
      <c r="CH55" s="942"/>
      <c r="CI55" s="942"/>
      <c r="CJ55" s="942"/>
      <c r="CK55" s="942"/>
      <c r="CL55" s="942"/>
      <c r="CM55" s="942"/>
      <c r="CN55" s="942"/>
      <c r="CO55" s="942"/>
      <c r="CP55" s="942"/>
      <c r="CQ55" s="942"/>
      <c r="CR55" s="942"/>
      <c r="CS55" s="942"/>
      <c r="CT55" s="942"/>
      <c r="CU55" s="942"/>
      <c r="CV55" s="942"/>
      <c r="CW55" s="942"/>
      <c r="CX55" s="942"/>
      <c r="CY55" s="942"/>
      <c r="CZ55" s="942"/>
      <c r="DA55" s="942"/>
      <c r="DB55" s="272"/>
      <c r="DC55" s="624"/>
      <c r="DD55" s="624"/>
      <c r="DE55" s="624"/>
      <c r="DF55" s="624"/>
      <c r="DG55" s="624"/>
      <c r="DH55" s="624"/>
      <c r="DI55" s="624"/>
      <c r="DJ55" s="624"/>
      <c r="DK55" s="624"/>
      <c r="DL55" s="624"/>
      <c r="DM55" s="624"/>
      <c r="DN55" s="624"/>
      <c r="DO55" s="624"/>
      <c r="DP55" s="624"/>
      <c r="DQ55" s="624"/>
      <c r="DR55" s="624"/>
      <c r="DS55" s="624"/>
      <c r="DT55" s="624"/>
      <c r="DU55" s="624"/>
    </row>
    <row r="56" spans="3:125" ht="16.5" customHeight="1">
      <c r="C56" s="835"/>
      <c r="D56" s="895"/>
      <c r="E56" s="895"/>
      <c r="F56" s="895"/>
      <c r="G56" s="895"/>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5"/>
      <c r="AY56" s="895"/>
      <c r="AZ56" s="895"/>
      <c r="BA56" s="895"/>
      <c r="BB56" s="939"/>
      <c r="BC56" s="233"/>
      <c r="BD56" s="272"/>
      <c r="BE56" s="942"/>
      <c r="BF56" s="942"/>
      <c r="BG56" s="942"/>
      <c r="BH56" s="942"/>
      <c r="BI56" s="942"/>
      <c r="BJ56" s="942"/>
      <c r="BK56" s="942"/>
      <c r="BL56" s="942"/>
      <c r="BM56" s="942"/>
      <c r="BN56" s="942"/>
      <c r="BO56" s="942"/>
      <c r="BP56" s="942"/>
      <c r="BQ56" s="942"/>
      <c r="BR56" s="942"/>
      <c r="BS56" s="942"/>
      <c r="BT56" s="942"/>
      <c r="BU56" s="942"/>
      <c r="BV56" s="942"/>
      <c r="BW56" s="942"/>
      <c r="BX56" s="942"/>
      <c r="BY56" s="942"/>
      <c r="BZ56" s="942"/>
      <c r="CA56" s="942"/>
      <c r="CB56" s="942"/>
      <c r="CC56" s="942"/>
      <c r="CD56" s="942"/>
      <c r="CE56" s="942"/>
      <c r="CF56" s="942"/>
      <c r="CG56" s="942"/>
      <c r="CH56" s="942"/>
      <c r="CI56" s="942"/>
      <c r="CJ56" s="942"/>
      <c r="CK56" s="942"/>
      <c r="CL56" s="942"/>
      <c r="CM56" s="942"/>
      <c r="CN56" s="942"/>
      <c r="CO56" s="942"/>
      <c r="CP56" s="942"/>
      <c r="CQ56" s="942"/>
      <c r="CR56" s="942"/>
      <c r="CS56" s="942"/>
      <c r="CT56" s="942"/>
      <c r="CU56" s="942"/>
      <c r="CV56" s="942"/>
      <c r="CW56" s="942"/>
      <c r="CX56" s="942"/>
      <c r="CY56" s="942"/>
      <c r="CZ56" s="942"/>
      <c r="DA56" s="942"/>
      <c r="DB56" s="272"/>
      <c r="DC56" s="624"/>
      <c r="DD56" s="624"/>
      <c r="DE56" s="624"/>
      <c r="DF56" s="624"/>
      <c r="DG56" s="624"/>
      <c r="DH56" s="624"/>
      <c r="DI56" s="624"/>
      <c r="DJ56" s="624"/>
      <c r="DK56" s="624"/>
      <c r="DL56" s="624"/>
      <c r="DM56" s="624"/>
      <c r="DN56" s="624"/>
      <c r="DO56" s="624"/>
      <c r="DP56" s="624"/>
      <c r="DQ56" s="624"/>
      <c r="DR56" s="624"/>
      <c r="DS56" s="624"/>
      <c r="DT56" s="624"/>
      <c r="DU56" s="624"/>
    </row>
    <row r="57" spans="3:125" ht="16.5" customHeight="1">
      <c r="C57" s="835"/>
      <c r="D57" s="895"/>
      <c r="E57" s="895"/>
      <c r="F57" s="895"/>
      <c r="G57" s="895"/>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5"/>
      <c r="AY57" s="895"/>
      <c r="AZ57" s="895"/>
      <c r="BA57" s="895"/>
      <c r="BB57" s="939"/>
      <c r="BC57" s="233"/>
      <c r="BD57" s="272"/>
      <c r="BE57" s="942"/>
      <c r="BF57" s="942"/>
      <c r="BG57" s="942"/>
      <c r="BH57" s="942"/>
      <c r="BI57" s="942"/>
      <c r="BJ57" s="942"/>
      <c r="BK57" s="942"/>
      <c r="BL57" s="942"/>
      <c r="BM57" s="942"/>
      <c r="BN57" s="942"/>
      <c r="BO57" s="942"/>
      <c r="BP57" s="942"/>
      <c r="BQ57" s="942"/>
      <c r="BR57" s="942"/>
      <c r="BS57" s="942"/>
      <c r="BT57" s="942"/>
      <c r="BU57" s="942"/>
      <c r="BV57" s="942"/>
      <c r="BW57" s="942"/>
      <c r="BX57" s="942"/>
      <c r="BY57" s="942"/>
      <c r="BZ57" s="942"/>
      <c r="CA57" s="942"/>
      <c r="CB57" s="942"/>
      <c r="CC57" s="942"/>
      <c r="CD57" s="942"/>
      <c r="CE57" s="942"/>
      <c r="CF57" s="942"/>
      <c r="CG57" s="942"/>
      <c r="CH57" s="942"/>
      <c r="CI57" s="942"/>
      <c r="CJ57" s="942"/>
      <c r="CK57" s="942"/>
      <c r="CL57" s="942"/>
      <c r="CM57" s="942"/>
      <c r="CN57" s="942"/>
      <c r="CO57" s="942"/>
      <c r="CP57" s="942"/>
      <c r="CQ57" s="942"/>
      <c r="CR57" s="942"/>
      <c r="CS57" s="942"/>
      <c r="CT57" s="942"/>
      <c r="CU57" s="942"/>
      <c r="CV57" s="942"/>
      <c r="CW57" s="942"/>
      <c r="CX57" s="942"/>
      <c r="CY57" s="942"/>
      <c r="CZ57" s="942"/>
      <c r="DA57" s="942"/>
      <c r="DB57" s="272"/>
      <c r="DC57" s="624"/>
      <c r="DD57" s="624"/>
      <c r="DE57" s="624"/>
      <c r="DF57" s="624"/>
      <c r="DG57" s="624"/>
      <c r="DH57" s="624"/>
      <c r="DI57" s="624"/>
      <c r="DJ57" s="624"/>
      <c r="DK57" s="624"/>
      <c r="DL57" s="624"/>
      <c r="DM57" s="624"/>
      <c r="DN57" s="624"/>
      <c r="DO57" s="624"/>
      <c r="DP57" s="624"/>
      <c r="DQ57" s="624"/>
      <c r="DR57" s="624"/>
      <c r="DS57" s="624"/>
      <c r="DT57" s="624"/>
      <c r="DU57" s="624"/>
    </row>
    <row r="58" spans="3:125" ht="16.5" customHeight="1">
      <c r="C58" s="835"/>
      <c r="D58" s="895"/>
      <c r="E58" s="895"/>
      <c r="F58" s="895"/>
      <c r="G58" s="895"/>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M58" s="895"/>
      <c r="AN58" s="895"/>
      <c r="AO58" s="895"/>
      <c r="AP58" s="895"/>
      <c r="AQ58" s="895"/>
      <c r="AR58" s="895"/>
      <c r="AS58" s="895"/>
      <c r="AT58" s="895"/>
      <c r="AU58" s="895"/>
      <c r="AV58" s="895"/>
      <c r="AW58" s="895"/>
      <c r="AX58" s="895"/>
      <c r="AY58" s="895"/>
      <c r="AZ58" s="895"/>
      <c r="BA58" s="895"/>
      <c r="BB58" s="939"/>
      <c r="BC58" s="233"/>
      <c r="BD58" s="272"/>
      <c r="BE58" s="942"/>
      <c r="BF58" s="942"/>
      <c r="BG58" s="942"/>
      <c r="BH58" s="942"/>
      <c r="BI58" s="942"/>
      <c r="BJ58" s="942"/>
      <c r="BK58" s="942"/>
      <c r="BL58" s="942"/>
      <c r="BM58" s="942"/>
      <c r="BN58" s="942"/>
      <c r="BO58" s="942"/>
      <c r="BP58" s="942"/>
      <c r="BQ58" s="942"/>
      <c r="BR58" s="942"/>
      <c r="BS58" s="942"/>
      <c r="BT58" s="942"/>
      <c r="BU58" s="942"/>
      <c r="BV58" s="942"/>
      <c r="BW58" s="942"/>
      <c r="BX58" s="942"/>
      <c r="BY58" s="942"/>
      <c r="BZ58" s="942"/>
      <c r="CA58" s="942"/>
      <c r="CB58" s="942"/>
      <c r="CC58" s="942"/>
      <c r="CD58" s="942"/>
      <c r="CE58" s="942"/>
      <c r="CF58" s="942"/>
      <c r="CG58" s="942"/>
      <c r="CH58" s="942"/>
      <c r="CI58" s="942"/>
      <c r="CJ58" s="942"/>
      <c r="CK58" s="942"/>
      <c r="CL58" s="942"/>
      <c r="CM58" s="942"/>
      <c r="CN58" s="942"/>
      <c r="CO58" s="942"/>
      <c r="CP58" s="942"/>
      <c r="CQ58" s="942"/>
      <c r="CR58" s="942"/>
      <c r="CS58" s="942"/>
      <c r="CT58" s="942"/>
      <c r="CU58" s="942"/>
      <c r="CV58" s="942"/>
      <c r="CW58" s="942"/>
      <c r="CX58" s="942"/>
      <c r="CY58" s="942"/>
      <c r="CZ58" s="942"/>
      <c r="DA58" s="942"/>
      <c r="DB58" s="272"/>
      <c r="DC58" s="624"/>
      <c r="DD58" s="624"/>
      <c r="DE58" s="624"/>
      <c r="DF58" s="624"/>
      <c r="DG58" s="624"/>
      <c r="DH58" s="624"/>
      <c r="DI58" s="624"/>
      <c r="DJ58" s="624"/>
      <c r="DK58" s="624"/>
      <c r="DL58" s="624"/>
      <c r="DM58" s="624"/>
      <c r="DN58" s="624"/>
      <c r="DO58" s="624"/>
      <c r="DP58" s="624"/>
      <c r="DQ58" s="624"/>
      <c r="DR58" s="624"/>
      <c r="DS58" s="624"/>
      <c r="DT58" s="624"/>
      <c r="DU58" s="624"/>
    </row>
    <row r="59" spans="3:125" ht="13.5" thickBot="1">
      <c r="C59" s="836"/>
      <c r="D59" s="943"/>
      <c r="E59" s="943"/>
      <c r="F59" s="943"/>
      <c r="G59" s="943"/>
      <c r="H59" s="943"/>
      <c r="I59" s="943"/>
      <c r="J59" s="943"/>
      <c r="K59" s="943"/>
      <c r="L59" s="943"/>
      <c r="M59" s="943"/>
      <c r="N59" s="943"/>
      <c r="O59" s="943"/>
      <c r="P59" s="943"/>
      <c r="Q59" s="943"/>
      <c r="R59" s="943"/>
      <c r="S59" s="943"/>
      <c r="T59" s="943"/>
      <c r="U59" s="943"/>
      <c r="V59" s="943"/>
      <c r="W59" s="943"/>
      <c r="X59" s="943"/>
      <c r="Y59" s="943"/>
      <c r="Z59" s="943"/>
      <c r="AA59" s="943"/>
      <c r="AB59" s="943"/>
      <c r="AC59" s="943"/>
      <c r="AD59" s="943"/>
      <c r="AE59" s="943"/>
      <c r="AF59" s="943"/>
      <c r="AG59" s="943"/>
      <c r="AH59" s="943"/>
      <c r="AI59" s="943"/>
      <c r="AJ59" s="943"/>
      <c r="AK59" s="943"/>
      <c r="AL59" s="943"/>
      <c r="AM59" s="943"/>
      <c r="AN59" s="943"/>
      <c r="AO59" s="943"/>
      <c r="AP59" s="943"/>
      <c r="AQ59" s="943"/>
      <c r="AR59" s="943"/>
      <c r="AS59" s="943"/>
      <c r="AT59" s="943"/>
      <c r="AU59" s="943"/>
      <c r="AV59" s="943"/>
      <c r="AW59" s="943"/>
      <c r="AX59" s="943"/>
      <c r="AY59" s="943"/>
      <c r="AZ59" s="943"/>
      <c r="BA59" s="943"/>
      <c r="BB59" s="944"/>
      <c r="BC59" s="232"/>
      <c r="BE59" s="945"/>
      <c r="BF59" s="945"/>
      <c r="BG59" s="945"/>
      <c r="BH59" s="945"/>
      <c r="BI59" s="945"/>
      <c r="BJ59" s="945"/>
      <c r="BK59" s="945"/>
      <c r="BL59" s="945"/>
      <c r="BM59" s="945"/>
      <c r="BN59" s="945"/>
      <c r="BO59" s="945"/>
      <c r="BP59" s="945"/>
      <c r="BQ59" s="945"/>
      <c r="BR59" s="945"/>
      <c r="BS59" s="945"/>
      <c r="BT59" s="945"/>
      <c r="BU59" s="945"/>
      <c r="BV59" s="945"/>
      <c r="BW59" s="945"/>
      <c r="BX59" s="945"/>
      <c r="BY59" s="945"/>
      <c r="BZ59" s="945"/>
      <c r="CA59" s="945"/>
      <c r="CB59" s="945"/>
      <c r="CC59" s="945"/>
      <c r="CD59" s="945"/>
      <c r="CE59" s="945"/>
      <c r="CF59" s="945"/>
      <c r="CG59" s="945"/>
      <c r="CH59" s="945"/>
      <c r="CI59" s="945"/>
      <c r="CJ59" s="945"/>
      <c r="CK59" s="945"/>
      <c r="CL59" s="945"/>
      <c r="CM59" s="945"/>
      <c r="CN59" s="945"/>
      <c r="CO59" s="945"/>
      <c r="CP59" s="945"/>
      <c r="CQ59" s="945"/>
      <c r="CR59" s="945"/>
      <c r="CS59" s="945"/>
      <c r="CT59" s="945"/>
      <c r="CU59" s="945"/>
      <c r="CV59" s="945"/>
      <c r="CW59" s="945"/>
      <c r="CX59" s="945"/>
      <c r="CY59" s="945"/>
      <c r="CZ59" s="945"/>
      <c r="DA59" s="945"/>
      <c r="DB59" s="272"/>
      <c r="DC59" s="624"/>
      <c r="DD59" s="624"/>
      <c r="DE59" s="624"/>
      <c r="DF59" s="624"/>
      <c r="DG59" s="624"/>
      <c r="DH59" s="624"/>
      <c r="DI59" s="624"/>
      <c r="DJ59" s="624"/>
      <c r="DK59" s="624"/>
      <c r="DL59" s="624"/>
      <c r="DM59" s="624"/>
      <c r="DN59" s="624"/>
      <c r="DO59" s="624"/>
      <c r="DP59" s="624"/>
      <c r="DQ59" s="624"/>
      <c r="DR59" s="624"/>
      <c r="DS59" s="624"/>
      <c r="DT59" s="624"/>
      <c r="DU59" s="624"/>
    </row>
    <row r="60" spans="57:125" ht="12.75">
      <c r="BE60" s="272"/>
      <c r="BF60" s="272"/>
      <c r="BG60" s="272"/>
      <c r="BH60" s="272"/>
      <c r="BI60" s="305"/>
      <c r="BJ60" s="305"/>
      <c r="BK60" s="305"/>
      <c r="BL60" s="305"/>
      <c r="BM60" s="305"/>
      <c r="BN60" s="305"/>
      <c r="BO60" s="305"/>
      <c r="BP60" s="305"/>
      <c r="BQ60" s="305"/>
      <c r="BR60" s="305"/>
      <c r="BS60" s="305"/>
      <c r="BT60" s="305"/>
      <c r="BU60" s="305"/>
      <c r="BV60" s="305"/>
      <c r="BW60" s="305"/>
      <c r="BX60" s="305"/>
      <c r="BY60" s="305"/>
      <c r="BZ60" s="272"/>
      <c r="CA60" s="305"/>
      <c r="CB60" s="305"/>
      <c r="CC60" s="272"/>
      <c r="CD60" s="305"/>
      <c r="CE60" s="305"/>
      <c r="CF60" s="272"/>
      <c r="CG60" s="305"/>
      <c r="CH60" s="305"/>
      <c r="CI60" s="272"/>
      <c r="CJ60" s="305"/>
      <c r="CK60" s="305"/>
      <c r="CL60" s="305"/>
      <c r="CM60" s="305"/>
      <c r="CN60" s="305"/>
      <c r="CO60" s="305"/>
      <c r="CP60" s="305"/>
      <c r="CQ60" s="305"/>
      <c r="CR60" s="272"/>
      <c r="CS60" s="305"/>
      <c r="CT60" s="305"/>
      <c r="CU60" s="272"/>
      <c r="CV60" s="305"/>
      <c r="CW60" s="305"/>
      <c r="CX60" s="305"/>
      <c r="CY60" s="272"/>
      <c r="CZ60" s="305"/>
      <c r="DA60" s="305"/>
      <c r="DB60" s="272"/>
      <c r="DC60" s="624"/>
      <c r="DD60" s="624"/>
      <c r="DE60" s="624"/>
      <c r="DF60" s="624"/>
      <c r="DG60" s="624"/>
      <c r="DH60" s="624"/>
      <c r="DI60" s="624"/>
      <c r="DJ60" s="624"/>
      <c r="DK60" s="624"/>
      <c r="DL60" s="624"/>
      <c r="DM60" s="624"/>
      <c r="DN60" s="624"/>
      <c r="DO60" s="624"/>
      <c r="DP60" s="624"/>
      <c r="DQ60" s="624"/>
      <c r="DR60" s="624"/>
      <c r="DS60" s="624"/>
      <c r="DT60" s="624"/>
      <c r="DU60" s="624"/>
    </row>
    <row r="61" spans="57:125" ht="12.75">
      <c r="BE61" s="272"/>
      <c r="BF61" s="272"/>
      <c r="BG61" s="272"/>
      <c r="BH61" s="272"/>
      <c r="BI61" s="305"/>
      <c r="BJ61" s="305"/>
      <c r="BK61" s="305"/>
      <c r="BL61" s="305"/>
      <c r="BM61" s="305"/>
      <c r="BN61" s="305"/>
      <c r="BO61" s="305"/>
      <c r="BP61" s="305"/>
      <c r="BQ61" s="305"/>
      <c r="BR61" s="305"/>
      <c r="BS61" s="305"/>
      <c r="BT61" s="305"/>
      <c r="BU61" s="305"/>
      <c r="BV61" s="305"/>
      <c r="BW61" s="305"/>
      <c r="BX61" s="305"/>
      <c r="BY61" s="305"/>
      <c r="BZ61" s="272"/>
      <c r="CA61" s="305"/>
      <c r="CB61" s="305"/>
      <c r="CC61" s="272"/>
      <c r="CD61" s="305"/>
      <c r="CE61" s="305"/>
      <c r="CF61" s="272"/>
      <c r="CG61" s="305"/>
      <c r="CH61" s="305"/>
      <c r="CI61" s="272"/>
      <c r="CJ61" s="305"/>
      <c r="CK61" s="305"/>
      <c r="CL61" s="305"/>
      <c r="CM61" s="305"/>
      <c r="CN61" s="305"/>
      <c r="CO61" s="305"/>
      <c r="CP61" s="305"/>
      <c r="CQ61" s="305"/>
      <c r="CR61" s="272"/>
      <c r="CS61" s="305"/>
      <c r="CT61" s="305"/>
      <c r="CU61" s="272"/>
      <c r="CV61" s="305"/>
      <c r="CW61" s="305"/>
      <c r="CX61" s="305"/>
      <c r="CY61" s="272"/>
      <c r="CZ61" s="305"/>
      <c r="DA61" s="305"/>
      <c r="DB61" s="272"/>
      <c r="DC61" s="624"/>
      <c r="DD61" s="624"/>
      <c r="DE61" s="624"/>
      <c r="DF61" s="624"/>
      <c r="DG61" s="624"/>
      <c r="DH61" s="624"/>
      <c r="DI61" s="624"/>
      <c r="DJ61" s="624"/>
      <c r="DK61" s="624"/>
      <c r="DL61" s="624"/>
      <c r="DM61" s="624"/>
      <c r="DN61" s="624"/>
      <c r="DO61" s="624"/>
      <c r="DP61" s="624"/>
      <c r="DQ61" s="624"/>
      <c r="DR61" s="624"/>
      <c r="DS61" s="624"/>
      <c r="DT61" s="624"/>
      <c r="DU61" s="624"/>
    </row>
    <row r="62" spans="57:125" ht="12.75">
      <c r="BE62" s="272"/>
      <c r="BF62" s="272"/>
      <c r="BG62" s="272"/>
      <c r="BH62" s="272"/>
      <c r="BI62" s="305"/>
      <c r="BJ62" s="305"/>
      <c r="BK62" s="305"/>
      <c r="BL62" s="305"/>
      <c r="BM62" s="305"/>
      <c r="BN62" s="305"/>
      <c r="BO62" s="305"/>
      <c r="BP62" s="305"/>
      <c r="BQ62" s="305"/>
      <c r="BR62" s="305"/>
      <c r="BS62" s="305"/>
      <c r="BT62" s="305"/>
      <c r="BU62" s="305"/>
      <c r="BV62" s="305"/>
      <c r="BW62" s="305"/>
      <c r="BX62" s="305"/>
      <c r="BY62" s="305"/>
      <c r="BZ62" s="272"/>
      <c r="CA62" s="305"/>
      <c r="CB62" s="305"/>
      <c r="CC62" s="272"/>
      <c r="CD62" s="305"/>
      <c r="CE62" s="305"/>
      <c r="CF62" s="272"/>
      <c r="CG62" s="305"/>
      <c r="CH62" s="305"/>
      <c r="CI62" s="272"/>
      <c r="CJ62" s="305"/>
      <c r="CK62" s="305"/>
      <c r="CL62" s="305"/>
      <c r="CM62" s="305"/>
      <c r="CN62" s="305"/>
      <c r="CO62" s="305"/>
      <c r="CP62" s="305"/>
      <c r="CQ62" s="305"/>
      <c r="CR62" s="272"/>
      <c r="CS62" s="305"/>
      <c r="CT62" s="305"/>
      <c r="CU62" s="272"/>
      <c r="CV62" s="305"/>
      <c r="CW62" s="305"/>
      <c r="CX62" s="305"/>
      <c r="CY62" s="272"/>
      <c r="CZ62" s="305"/>
      <c r="DA62" s="305"/>
      <c r="DB62" s="272"/>
      <c r="DC62" s="624"/>
      <c r="DD62" s="624"/>
      <c r="DE62" s="624"/>
      <c r="DF62" s="624"/>
      <c r="DG62" s="624"/>
      <c r="DH62" s="624"/>
      <c r="DI62" s="624"/>
      <c r="DJ62" s="624"/>
      <c r="DK62" s="624"/>
      <c r="DL62" s="624"/>
      <c r="DM62" s="624"/>
      <c r="DN62" s="624"/>
      <c r="DO62" s="624"/>
      <c r="DP62" s="624"/>
      <c r="DQ62" s="624"/>
      <c r="DR62" s="624"/>
      <c r="DS62" s="624"/>
      <c r="DT62" s="624"/>
      <c r="DU62" s="624"/>
    </row>
    <row r="63" spans="57:125" ht="12.75">
      <c r="BE63" s="272"/>
      <c r="BF63" s="272"/>
      <c r="BG63" s="272"/>
      <c r="BH63" s="272"/>
      <c r="BI63" s="305"/>
      <c r="BJ63" s="305"/>
      <c r="BK63" s="305"/>
      <c r="BL63" s="305"/>
      <c r="BM63" s="305"/>
      <c r="BN63" s="305"/>
      <c r="BO63" s="305"/>
      <c r="BP63" s="305"/>
      <c r="BQ63" s="305"/>
      <c r="BR63" s="305"/>
      <c r="BS63" s="305"/>
      <c r="BT63" s="305"/>
      <c r="BU63" s="305"/>
      <c r="BV63" s="305"/>
      <c r="BW63" s="305"/>
      <c r="BX63" s="305"/>
      <c r="BY63" s="305"/>
      <c r="BZ63" s="272"/>
      <c r="CA63" s="305"/>
      <c r="CB63" s="305"/>
      <c r="CC63" s="272"/>
      <c r="CD63" s="305"/>
      <c r="CE63" s="305"/>
      <c r="CF63" s="272"/>
      <c r="CG63" s="305"/>
      <c r="CH63" s="305"/>
      <c r="CI63" s="272"/>
      <c r="CJ63" s="305"/>
      <c r="CK63" s="305"/>
      <c r="CL63" s="305"/>
      <c r="CM63" s="305"/>
      <c r="CN63" s="305"/>
      <c r="CO63" s="305"/>
      <c r="CP63" s="305"/>
      <c r="CQ63" s="305"/>
      <c r="CR63" s="272"/>
      <c r="CS63" s="305"/>
      <c r="CT63" s="305"/>
      <c r="CU63" s="272"/>
      <c r="CV63" s="305"/>
      <c r="CW63" s="305"/>
      <c r="CX63" s="305"/>
      <c r="CY63" s="272"/>
      <c r="CZ63" s="305"/>
      <c r="DA63" s="305"/>
      <c r="DB63" s="272"/>
      <c r="DC63" s="624"/>
      <c r="DD63" s="624"/>
      <c r="DE63" s="624"/>
      <c r="DF63" s="624"/>
      <c r="DG63" s="624"/>
      <c r="DH63" s="624"/>
      <c r="DI63" s="624"/>
      <c r="DJ63" s="624"/>
      <c r="DK63" s="624"/>
      <c r="DL63" s="624"/>
      <c r="DM63" s="624"/>
      <c r="DN63" s="624"/>
      <c r="DO63" s="624"/>
      <c r="DP63" s="624"/>
      <c r="DQ63" s="624"/>
      <c r="DR63" s="624"/>
      <c r="DS63" s="624"/>
      <c r="DT63" s="624"/>
      <c r="DU63" s="624"/>
    </row>
    <row r="64" spans="57:125" ht="12.75">
      <c r="BE64" s="272"/>
      <c r="BF64" s="272"/>
      <c r="BG64" s="272"/>
      <c r="BH64" s="272"/>
      <c r="BI64" s="305"/>
      <c r="BJ64" s="305"/>
      <c r="BK64" s="305"/>
      <c r="BL64" s="305"/>
      <c r="BM64" s="305"/>
      <c r="BN64" s="305"/>
      <c r="BO64" s="305"/>
      <c r="BP64" s="305"/>
      <c r="BQ64" s="305"/>
      <c r="BR64" s="305"/>
      <c r="BS64" s="305"/>
      <c r="BT64" s="305"/>
      <c r="BU64" s="305"/>
      <c r="BV64" s="305"/>
      <c r="BW64" s="305"/>
      <c r="BX64" s="305"/>
      <c r="BY64" s="305"/>
      <c r="BZ64" s="272"/>
      <c r="CA64" s="305"/>
      <c r="CB64" s="305"/>
      <c r="CC64" s="272"/>
      <c r="CD64" s="305"/>
      <c r="CE64" s="305"/>
      <c r="CF64" s="272"/>
      <c r="CG64" s="305"/>
      <c r="CH64" s="305"/>
      <c r="CI64" s="272"/>
      <c r="CJ64" s="305"/>
      <c r="CK64" s="305"/>
      <c r="CL64" s="305"/>
      <c r="CM64" s="305"/>
      <c r="CN64" s="305"/>
      <c r="CO64" s="305"/>
      <c r="CP64" s="305"/>
      <c r="CQ64" s="305"/>
      <c r="CR64" s="272"/>
      <c r="CS64" s="305"/>
      <c r="CT64" s="305"/>
      <c r="CU64" s="272"/>
      <c r="CV64" s="305"/>
      <c r="CW64" s="305"/>
      <c r="CX64" s="305"/>
      <c r="CY64" s="272"/>
      <c r="CZ64" s="305"/>
      <c r="DA64" s="305"/>
      <c r="DB64" s="272"/>
      <c r="DC64" s="624"/>
      <c r="DD64" s="624"/>
      <c r="DE64" s="624"/>
      <c r="DF64" s="624"/>
      <c r="DG64" s="624"/>
      <c r="DH64" s="624"/>
      <c r="DI64" s="624"/>
      <c r="DJ64" s="624"/>
      <c r="DK64" s="624"/>
      <c r="DL64" s="624"/>
      <c r="DM64" s="624"/>
      <c r="DN64" s="624"/>
      <c r="DO64" s="624"/>
      <c r="DP64" s="624"/>
      <c r="DQ64" s="624"/>
      <c r="DR64" s="624"/>
      <c r="DS64" s="624"/>
      <c r="DT64" s="624"/>
      <c r="DU64" s="624"/>
    </row>
    <row r="65" spans="57:125" ht="12.75">
      <c r="BE65" s="272"/>
      <c r="BF65" s="272"/>
      <c r="BG65" s="272"/>
      <c r="BH65" s="272"/>
      <c r="BI65" s="305"/>
      <c r="BJ65" s="305"/>
      <c r="BK65" s="305"/>
      <c r="BL65" s="305"/>
      <c r="BM65" s="305"/>
      <c r="BN65" s="305"/>
      <c r="BO65" s="305"/>
      <c r="BP65" s="305"/>
      <c r="BQ65" s="305"/>
      <c r="BR65" s="305"/>
      <c r="BS65" s="305"/>
      <c r="BT65" s="305"/>
      <c r="BU65" s="305"/>
      <c r="BV65" s="305"/>
      <c r="BW65" s="305"/>
      <c r="BX65" s="305"/>
      <c r="BY65" s="305"/>
      <c r="BZ65" s="272"/>
      <c r="CA65" s="305"/>
      <c r="CB65" s="305"/>
      <c r="CC65" s="272"/>
      <c r="CD65" s="305"/>
      <c r="CE65" s="305"/>
      <c r="CF65" s="272"/>
      <c r="CG65" s="305"/>
      <c r="CH65" s="305"/>
      <c r="CI65" s="272"/>
      <c r="CJ65" s="305"/>
      <c r="CK65" s="305"/>
      <c r="CL65" s="305"/>
      <c r="CM65" s="305"/>
      <c r="CN65" s="305"/>
      <c r="CO65" s="305"/>
      <c r="CP65" s="305"/>
      <c r="CQ65" s="305"/>
      <c r="CR65" s="272"/>
      <c r="CS65" s="305"/>
      <c r="CT65" s="305"/>
      <c r="CU65" s="272"/>
      <c r="CV65" s="305"/>
      <c r="CW65" s="305"/>
      <c r="CX65" s="305"/>
      <c r="CY65" s="272"/>
      <c r="CZ65" s="305"/>
      <c r="DA65" s="305"/>
      <c r="DB65" s="272"/>
      <c r="DC65" s="624"/>
      <c r="DD65" s="624"/>
      <c r="DE65" s="624"/>
      <c r="DF65" s="624"/>
      <c r="DG65" s="624"/>
      <c r="DH65" s="624"/>
      <c r="DI65" s="624"/>
      <c r="DJ65" s="624"/>
      <c r="DK65" s="624"/>
      <c r="DL65" s="624"/>
      <c r="DM65" s="624"/>
      <c r="DN65" s="624"/>
      <c r="DO65" s="624"/>
      <c r="DP65" s="624"/>
      <c r="DQ65" s="624"/>
      <c r="DR65" s="624"/>
      <c r="DS65" s="624"/>
      <c r="DT65" s="624"/>
      <c r="DU65" s="624"/>
    </row>
    <row r="66" spans="57:125" ht="12.75">
      <c r="BE66" s="272"/>
      <c r="BF66" s="272"/>
      <c r="BG66" s="272"/>
      <c r="BH66" s="272"/>
      <c r="BI66" s="305"/>
      <c r="BJ66" s="305"/>
      <c r="BK66" s="305"/>
      <c r="BL66" s="305"/>
      <c r="BM66" s="305"/>
      <c r="BN66" s="305"/>
      <c r="BO66" s="305"/>
      <c r="BP66" s="305"/>
      <c r="BQ66" s="305"/>
      <c r="BR66" s="305"/>
      <c r="BS66" s="305"/>
      <c r="BT66" s="305"/>
      <c r="BU66" s="305"/>
      <c r="BV66" s="305"/>
      <c r="BW66" s="305"/>
      <c r="BX66" s="305"/>
      <c r="BY66" s="305"/>
      <c r="BZ66" s="272"/>
      <c r="CA66" s="305"/>
      <c r="CB66" s="305"/>
      <c r="CC66" s="272"/>
      <c r="CD66" s="305"/>
      <c r="CE66" s="305"/>
      <c r="CF66" s="272"/>
      <c r="CG66" s="305"/>
      <c r="CH66" s="305"/>
      <c r="CI66" s="272"/>
      <c r="CJ66" s="305"/>
      <c r="CK66" s="305"/>
      <c r="CL66" s="305"/>
      <c r="CM66" s="305"/>
      <c r="CN66" s="305"/>
      <c r="CO66" s="305"/>
      <c r="CP66" s="305"/>
      <c r="CQ66" s="305"/>
      <c r="CR66" s="272"/>
      <c r="CS66" s="305"/>
      <c r="CT66" s="305"/>
      <c r="CU66" s="272"/>
      <c r="CV66" s="305"/>
      <c r="CW66" s="305"/>
      <c r="CX66" s="305"/>
      <c r="CY66" s="272"/>
      <c r="CZ66" s="305"/>
      <c r="DA66" s="305"/>
      <c r="DB66" s="272"/>
      <c r="DC66" s="624"/>
      <c r="DD66" s="624"/>
      <c r="DE66" s="624"/>
      <c r="DF66" s="624"/>
      <c r="DG66" s="624"/>
      <c r="DH66" s="624"/>
      <c r="DI66" s="624"/>
      <c r="DJ66" s="624"/>
      <c r="DK66" s="624"/>
      <c r="DL66" s="624"/>
      <c r="DM66" s="624"/>
      <c r="DN66" s="624"/>
      <c r="DO66" s="624"/>
      <c r="DP66" s="624"/>
      <c r="DQ66" s="624"/>
      <c r="DR66" s="624"/>
      <c r="DS66" s="624"/>
      <c r="DT66" s="624"/>
      <c r="DU66" s="624"/>
    </row>
    <row r="67" spans="57:125" ht="12.75">
      <c r="BE67" s="272"/>
      <c r="BF67" s="272"/>
      <c r="BG67" s="272"/>
      <c r="BH67" s="272"/>
      <c r="BI67" s="305"/>
      <c r="BJ67" s="305"/>
      <c r="BK67" s="305"/>
      <c r="BL67" s="305"/>
      <c r="BM67" s="305"/>
      <c r="BN67" s="305"/>
      <c r="BO67" s="305"/>
      <c r="BP67" s="305"/>
      <c r="BQ67" s="305"/>
      <c r="BR67" s="305"/>
      <c r="BS67" s="305"/>
      <c r="BT67" s="305"/>
      <c r="BU67" s="305"/>
      <c r="BV67" s="305"/>
      <c r="BW67" s="305"/>
      <c r="BX67" s="305"/>
      <c r="BY67" s="305"/>
      <c r="BZ67" s="272"/>
      <c r="CA67" s="305"/>
      <c r="CB67" s="305"/>
      <c r="CC67" s="272"/>
      <c r="CD67" s="305"/>
      <c r="CE67" s="305"/>
      <c r="CF67" s="272"/>
      <c r="CG67" s="305"/>
      <c r="CH67" s="305"/>
      <c r="CI67" s="272"/>
      <c r="CJ67" s="305"/>
      <c r="CK67" s="305"/>
      <c r="CL67" s="305"/>
      <c r="CM67" s="305"/>
      <c r="CN67" s="305"/>
      <c r="CO67" s="305"/>
      <c r="CP67" s="305"/>
      <c r="CQ67" s="305"/>
      <c r="CR67" s="272"/>
      <c r="CS67" s="305"/>
      <c r="CT67" s="305"/>
      <c r="CU67" s="272"/>
      <c r="CV67" s="305"/>
      <c r="CW67" s="305"/>
      <c r="CX67" s="305"/>
      <c r="CY67" s="272"/>
      <c r="CZ67" s="305"/>
      <c r="DA67" s="305"/>
      <c r="DB67" s="272"/>
      <c r="DC67" s="624"/>
      <c r="DD67" s="624"/>
      <c r="DE67" s="624"/>
      <c r="DF67" s="624"/>
      <c r="DG67" s="624"/>
      <c r="DH67" s="624"/>
      <c r="DI67" s="624"/>
      <c r="DJ67" s="624"/>
      <c r="DK67" s="624"/>
      <c r="DL67" s="624"/>
      <c r="DM67" s="624"/>
      <c r="DN67" s="624"/>
      <c r="DO67" s="624"/>
      <c r="DP67" s="624"/>
      <c r="DQ67" s="624"/>
      <c r="DR67" s="624"/>
      <c r="DS67" s="624"/>
      <c r="DT67" s="624"/>
      <c r="DU67" s="624"/>
    </row>
    <row r="68" spans="57:125" ht="12.75">
      <c r="BE68" s="272"/>
      <c r="BF68" s="272"/>
      <c r="BG68" s="272"/>
      <c r="BH68" s="272"/>
      <c r="BI68" s="305"/>
      <c r="BJ68" s="305"/>
      <c r="BK68" s="305"/>
      <c r="BL68" s="305"/>
      <c r="BM68" s="305"/>
      <c r="BN68" s="305"/>
      <c r="BO68" s="305"/>
      <c r="BP68" s="305"/>
      <c r="BQ68" s="305"/>
      <c r="BR68" s="305"/>
      <c r="BS68" s="305"/>
      <c r="BT68" s="305"/>
      <c r="BU68" s="305"/>
      <c r="BV68" s="305"/>
      <c r="BW68" s="305"/>
      <c r="BX68" s="305"/>
      <c r="BY68" s="305"/>
      <c r="BZ68" s="272"/>
      <c r="CA68" s="305"/>
      <c r="CB68" s="305"/>
      <c r="CC68" s="272"/>
      <c r="CD68" s="305"/>
      <c r="CE68" s="305"/>
      <c r="CF68" s="272"/>
      <c r="CG68" s="305"/>
      <c r="CH68" s="305"/>
      <c r="CI68" s="272"/>
      <c r="CJ68" s="305"/>
      <c r="CK68" s="305"/>
      <c r="CL68" s="305"/>
      <c r="CM68" s="305"/>
      <c r="CN68" s="305"/>
      <c r="CO68" s="305"/>
      <c r="CP68" s="305"/>
      <c r="CQ68" s="305"/>
      <c r="CR68" s="272"/>
      <c r="CS68" s="305"/>
      <c r="CT68" s="305"/>
      <c r="CU68" s="272"/>
      <c r="CV68" s="305"/>
      <c r="CW68" s="305"/>
      <c r="CX68" s="305"/>
      <c r="CY68" s="272"/>
      <c r="CZ68" s="305"/>
      <c r="DA68" s="305"/>
      <c r="DB68" s="272"/>
      <c r="DC68" s="624"/>
      <c r="DD68" s="624"/>
      <c r="DE68" s="624"/>
      <c r="DF68" s="624"/>
      <c r="DG68" s="624"/>
      <c r="DH68" s="624"/>
      <c r="DI68" s="624"/>
      <c r="DJ68" s="624"/>
      <c r="DK68" s="624"/>
      <c r="DL68" s="624"/>
      <c r="DM68" s="624"/>
      <c r="DN68" s="624"/>
      <c r="DO68" s="624"/>
      <c r="DP68" s="624"/>
      <c r="DQ68" s="624"/>
      <c r="DR68" s="624"/>
      <c r="DS68" s="624"/>
      <c r="DT68" s="624"/>
      <c r="DU68" s="624"/>
    </row>
    <row r="69" spans="57:125" ht="12.75">
      <c r="BE69" s="272"/>
      <c r="BF69" s="272"/>
      <c r="BG69" s="272"/>
      <c r="BH69" s="272"/>
      <c r="BI69" s="305"/>
      <c r="BJ69" s="305"/>
      <c r="BK69" s="305"/>
      <c r="BL69" s="305"/>
      <c r="BM69" s="305"/>
      <c r="BN69" s="305"/>
      <c r="BO69" s="305"/>
      <c r="BP69" s="305"/>
      <c r="BQ69" s="305"/>
      <c r="BR69" s="305"/>
      <c r="BS69" s="305"/>
      <c r="BT69" s="305"/>
      <c r="BU69" s="305"/>
      <c r="BV69" s="305"/>
      <c r="BW69" s="305"/>
      <c r="BX69" s="305"/>
      <c r="BY69" s="305"/>
      <c r="BZ69" s="272"/>
      <c r="CA69" s="305"/>
      <c r="CB69" s="305"/>
      <c r="CC69" s="272"/>
      <c r="CD69" s="305"/>
      <c r="CE69" s="305"/>
      <c r="CF69" s="272"/>
      <c r="CG69" s="305"/>
      <c r="CH69" s="305"/>
      <c r="CI69" s="272"/>
      <c r="CJ69" s="305"/>
      <c r="CK69" s="305"/>
      <c r="CL69" s="305"/>
      <c r="CM69" s="305"/>
      <c r="CN69" s="305"/>
      <c r="CO69" s="305"/>
      <c r="CP69" s="305"/>
      <c r="CQ69" s="305"/>
      <c r="CR69" s="272"/>
      <c r="CS69" s="305"/>
      <c r="CT69" s="305"/>
      <c r="CU69" s="272"/>
      <c r="CV69" s="305"/>
      <c r="CW69" s="305"/>
      <c r="CX69" s="305"/>
      <c r="CY69" s="272"/>
      <c r="CZ69" s="305"/>
      <c r="DA69" s="305"/>
      <c r="DB69" s="272"/>
      <c r="DC69" s="624"/>
      <c r="DD69" s="624"/>
      <c r="DE69" s="624"/>
      <c r="DF69" s="624"/>
      <c r="DG69" s="624"/>
      <c r="DH69" s="624"/>
      <c r="DI69" s="624"/>
      <c r="DJ69" s="624"/>
      <c r="DK69" s="624"/>
      <c r="DL69" s="624"/>
      <c r="DM69" s="624"/>
      <c r="DN69" s="624"/>
      <c r="DO69" s="624"/>
      <c r="DP69" s="624"/>
      <c r="DQ69" s="624"/>
      <c r="DR69" s="624"/>
      <c r="DS69" s="624"/>
      <c r="DT69" s="624"/>
      <c r="DU69" s="624"/>
    </row>
    <row r="70" spans="57:125" ht="12.75">
      <c r="BE70" s="272"/>
      <c r="BF70" s="272"/>
      <c r="BG70" s="272"/>
      <c r="BH70" s="272"/>
      <c r="BI70" s="305"/>
      <c r="BJ70" s="305"/>
      <c r="BK70" s="305"/>
      <c r="BL70" s="305"/>
      <c r="BM70" s="305"/>
      <c r="BN70" s="305"/>
      <c r="BO70" s="305"/>
      <c r="BP70" s="305"/>
      <c r="BQ70" s="305"/>
      <c r="BR70" s="305"/>
      <c r="BS70" s="305"/>
      <c r="BT70" s="305"/>
      <c r="BU70" s="305"/>
      <c r="BV70" s="305"/>
      <c r="BW70" s="305"/>
      <c r="BX70" s="305"/>
      <c r="BY70" s="305"/>
      <c r="BZ70" s="272"/>
      <c r="CA70" s="305"/>
      <c r="CB70" s="305"/>
      <c r="CC70" s="272"/>
      <c r="CD70" s="305"/>
      <c r="CE70" s="305"/>
      <c r="CF70" s="272"/>
      <c r="CG70" s="305"/>
      <c r="CH70" s="305"/>
      <c r="CI70" s="272"/>
      <c r="CJ70" s="305"/>
      <c r="CK70" s="305"/>
      <c r="CL70" s="305"/>
      <c r="CM70" s="305"/>
      <c r="CN70" s="305"/>
      <c r="CO70" s="305"/>
      <c r="CP70" s="305"/>
      <c r="CQ70" s="305"/>
      <c r="CR70" s="272"/>
      <c r="CS70" s="305"/>
      <c r="CT70" s="305"/>
      <c r="CU70" s="272"/>
      <c r="CV70" s="305"/>
      <c r="CW70" s="305"/>
      <c r="CX70" s="305"/>
      <c r="CY70" s="272"/>
      <c r="CZ70" s="305"/>
      <c r="DA70" s="305"/>
      <c r="DB70" s="272"/>
      <c r="DC70" s="624"/>
      <c r="DD70" s="624"/>
      <c r="DE70" s="624"/>
      <c r="DF70" s="624"/>
      <c r="DG70" s="624"/>
      <c r="DH70" s="624"/>
      <c r="DI70" s="624"/>
      <c r="DJ70" s="624"/>
      <c r="DK70" s="624"/>
      <c r="DL70" s="624"/>
      <c r="DM70" s="624"/>
      <c r="DN70" s="624"/>
      <c r="DO70" s="624"/>
      <c r="DP70" s="624"/>
      <c r="DQ70" s="624"/>
      <c r="DR70" s="624"/>
      <c r="DS70" s="624"/>
      <c r="DT70" s="624"/>
      <c r="DU70" s="624"/>
    </row>
    <row r="71" spans="57:125" ht="12.75">
      <c r="BE71" s="272"/>
      <c r="BF71" s="272"/>
      <c r="BG71" s="272"/>
      <c r="BH71" s="272"/>
      <c r="BI71" s="305"/>
      <c r="BJ71" s="305"/>
      <c r="BK71" s="305"/>
      <c r="BL71" s="305"/>
      <c r="BM71" s="305"/>
      <c r="BN71" s="305"/>
      <c r="BO71" s="305"/>
      <c r="BP71" s="305"/>
      <c r="BQ71" s="305"/>
      <c r="BR71" s="305"/>
      <c r="BS71" s="305"/>
      <c r="BT71" s="305"/>
      <c r="BU71" s="305"/>
      <c r="BV71" s="305"/>
      <c r="BW71" s="305"/>
      <c r="BX71" s="305"/>
      <c r="BY71" s="305"/>
      <c r="BZ71" s="272"/>
      <c r="CA71" s="305"/>
      <c r="CB71" s="305"/>
      <c r="CC71" s="272"/>
      <c r="CD71" s="305"/>
      <c r="CE71" s="305"/>
      <c r="CF71" s="272"/>
      <c r="CG71" s="305"/>
      <c r="CH71" s="305"/>
      <c r="CI71" s="272"/>
      <c r="CJ71" s="305"/>
      <c r="CK71" s="305"/>
      <c r="CL71" s="305"/>
      <c r="CM71" s="305"/>
      <c r="CN71" s="305"/>
      <c r="CO71" s="305"/>
      <c r="CP71" s="305"/>
      <c r="CQ71" s="305"/>
      <c r="CR71" s="272"/>
      <c r="CS71" s="305"/>
      <c r="CT71" s="305"/>
      <c r="CU71" s="272"/>
      <c r="CV71" s="305"/>
      <c r="CW71" s="305"/>
      <c r="CX71" s="305"/>
      <c r="CY71" s="272"/>
      <c r="CZ71" s="305"/>
      <c r="DA71" s="305"/>
      <c r="DB71" s="272"/>
      <c r="DC71" s="624"/>
      <c r="DD71" s="624"/>
      <c r="DE71" s="624"/>
      <c r="DF71" s="624"/>
      <c r="DG71" s="624"/>
      <c r="DH71" s="624"/>
      <c r="DI71" s="624"/>
      <c r="DJ71" s="624"/>
      <c r="DK71" s="624"/>
      <c r="DL71" s="624"/>
      <c r="DM71" s="624"/>
      <c r="DN71" s="624"/>
      <c r="DO71" s="624"/>
      <c r="DP71" s="624"/>
      <c r="DQ71" s="624"/>
      <c r="DR71" s="624"/>
      <c r="DS71" s="624"/>
      <c r="DT71" s="624"/>
      <c r="DU71" s="624"/>
    </row>
    <row r="72" spans="57:125" ht="12.75">
      <c r="BE72" s="272"/>
      <c r="BF72" s="272"/>
      <c r="BG72" s="272"/>
      <c r="BH72" s="272"/>
      <c r="BI72" s="305"/>
      <c r="BJ72" s="305"/>
      <c r="BK72" s="305"/>
      <c r="BL72" s="305"/>
      <c r="BM72" s="305"/>
      <c r="BN72" s="305"/>
      <c r="BO72" s="305"/>
      <c r="BP72" s="305"/>
      <c r="BQ72" s="305"/>
      <c r="BR72" s="305"/>
      <c r="BS72" s="305"/>
      <c r="BT72" s="305"/>
      <c r="BU72" s="305"/>
      <c r="BV72" s="305"/>
      <c r="BW72" s="305"/>
      <c r="BX72" s="305"/>
      <c r="BY72" s="305"/>
      <c r="BZ72" s="272"/>
      <c r="CA72" s="305"/>
      <c r="CB72" s="305"/>
      <c r="CC72" s="272"/>
      <c r="CD72" s="305"/>
      <c r="CE72" s="305"/>
      <c r="CF72" s="272"/>
      <c r="CG72" s="305"/>
      <c r="CH72" s="305"/>
      <c r="CI72" s="272"/>
      <c r="CJ72" s="305"/>
      <c r="CK72" s="305"/>
      <c r="CL72" s="305"/>
      <c r="CM72" s="305"/>
      <c r="CN72" s="305"/>
      <c r="CO72" s="305"/>
      <c r="CP72" s="305"/>
      <c r="CQ72" s="305"/>
      <c r="CR72" s="272"/>
      <c r="CS72" s="305"/>
      <c r="CT72" s="305"/>
      <c r="CU72" s="272"/>
      <c r="CV72" s="305"/>
      <c r="CW72" s="305"/>
      <c r="CX72" s="305"/>
      <c r="CY72" s="272"/>
      <c r="CZ72" s="305"/>
      <c r="DA72" s="305"/>
      <c r="DB72" s="272"/>
      <c r="DC72" s="624"/>
      <c r="DD72" s="624"/>
      <c r="DE72" s="624"/>
      <c r="DF72" s="624"/>
      <c r="DG72" s="624"/>
      <c r="DH72" s="624"/>
      <c r="DI72" s="624"/>
      <c r="DJ72" s="624"/>
      <c r="DK72" s="624"/>
      <c r="DL72" s="624"/>
      <c r="DM72" s="624"/>
      <c r="DN72" s="624"/>
      <c r="DO72" s="624"/>
      <c r="DP72" s="624"/>
      <c r="DQ72" s="624"/>
      <c r="DR72" s="624"/>
      <c r="DS72" s="624"/>
      <c r="DT72" s="624"/>
      <c r="DU72" s="624"/>
    </row>
    <row r="73" spans="57:125" ht="12.75">
      <c r="BE73" s="272"/>
      <c r="BF73" s="272"/>
      <c r="BG73" s="272"/>
      <c r="BH73" s="272"/>
      <c r="BI73" s="305"/>
      <c r="BJ73" s="305"/>
      <c r="BK73" s="305"/>
      <c r="BL73" s="305"/>
      <c r="BM73" s="305"/>
      <c r="BN73" s="305"/>
      <c r="BO73" s="305"/>
      <c r="BP73" s="305"/>
      <c r="BQ73" s="305"/>
      <c r="BR73" s="305"/>
      <c r="BS73" s="305"/>
      <c r="BT73" s="305"/>
      <c r="BU73" s="305"/>
      <c r="BV73" s="305"/>
      <c r="BW73" s="305"/>
      <c r="BX73" s="305"/>
      <c r="BY73" s="305"/>
      <c r="BZ73" s="272"/>
      <c r="CA73" s="305"/>
      <c r="CB73" s="305"/>
      <c r="CC73" s="272"/>
      <c r="CD73" s="305"/>
      <c r="CE73" s="305"/>
      <c r="CF73" s="272"/>
      <c r="CG73" s="305"/>
      <c r="CH73" s="305"/>
      <c r="CI73" s="272"/>
      <c r="CJ73" s="305"/>
      <c r="CK73" s="305"/>
      <c r="CL73" s="305"/>
      <c r="CM73" s="305"/>
      <c r="CN73" s="305"/>
      <c r="CO73" s="305"/>
      <c r="CP73" s="305"/>
      <c r="CQ73" s="305"/>
      <c r="CR73" s="272"/>
      <c r="CS73" s="305"/>
      <c r="CT73" s="305"/>
      <c r="CU73" s="272"/>
      <c r="CV73" s="305"/>
      <c r="CW73" s="305"/>
      <c r="CX73" s="305"/>
      <c r="CY73" s="272"/>
      <c r="CZ73" s="305"/>
      <c r="DA73" s="305"/>
      <c r="DB73" s="272"/>
      <c r="DC73" s="624"/>
      <c r="DD73" s="624"/>
      <c r="DE73" s="624"/>
      <c r="DF73" s="624"/>
      <c r="DG73" s="624"/>
      <c r="DH73" s="624"/>
      <c r="DI73" s="624"/>
      <c r="DJ73" s="624"/>
      <c r="DK73" s="624"/>
      <c r="DL73" s="624"/>
      <c r="DM73" s="624"/>
      <c r="DN73" s="624"/>
      <c r="DO73" s="624"/>
      <c r="DP73" s="624"/>
      <c r="DQ73" s="624"/>
      <c r="DR73" s="624"/>
      <c r="DS73" s="624"/>
      <c r="DT73" s="624"/>
      <c r="DU73" s="624"/>
    </row>
    <row r="74" spans="57:125" ht="12.75">
      <c r="BE74" s="272"/>
      <c r="BF74" s="272"/>
      <c r="BG74" s="272"/>
      <c r="BH74" s="272"/>
      <c r="BI74" s="305"/>
      <c r="BJ74" s="305"/>
      <c r="BK74" s="305"/>
      <c r="BL74" s="305"/>
      <c r="BM74" s="305"/>
      <c r="BN74" s="305"/>
      <c r="BO74" s="305"/>
      <c r="BP74" s="305"/>
      <c r="BQ74" s="305"/>
      <c r="BR74" s="305"/>
      <c r="BS74" s="305"/>
      <c r="BT74" s="305"/>
      <c r="BU74" s="305"/>
      <c r="BV74" s="305"/>
      <c r="BW74" s="305"/>
      <c r="BX74" s="305"/>
      <c r="BY74" s="305"/>
      <c r="BZ74" s="272"/>
      <c r="CA74" s="305"/>
      <c r="CB74" s="305"/>
      <c r="CC74" s="272"/>
      <c r="CD74" s="305"/>
      <c r="CE74" s="305"/>
      <c r="CF74" s="272"/>
      <c r="CG74" s="305"/>
      <c r="CH74" s="305"/>
      <c r="CI74" s="272"/>
      <c r="CJ74" s="305"/>
      <c r="CK74" s="305"/>
      <c r="CL74" s="305"/>
      <c r="CM74" s="305"/>
      <c r="CN74" s="305"/>
      <c r="CO74" s="305"/>
      <c r="CP74" s="305"/>
      <c r="CQ74" s="305"/>
      <c r="CR74" s="272"/>
      <c r="CS74" s="305"/>
      <c r="CT74" s="305"/>
      <c r="CU74" s="272"/>
      <c r="CV74" s="305"/>
      <c r="CW74" s="305"/>
      <c r="CX74" s="305"/>
      <c r="CY74" s="272"/>
      <c r="CZ74" s="305"/>
      <c r="DA74" s="305"/>
      <c r="DB74" s="272"/>
      <c r="DC74" s="624"/>
      <c r="DD74" s="624"/>
      <c r="DE74" s="624"/>
      <c r="DF74" s="624"/>
      <c r="DG74" s="624"/>
      <c r="DH74" s="624"/>
      <c r="DI74" s="624"/>
      <c r="DJ74" s="624"/>
      <c r="DK74" s="624"/>
      <c r="DL74" s="624"/>
      <c r="DM74" s="624"/>
      <c r="DN74" s="624"/>
      <c r="DO74" s="624"/>
      <c r="DP74" s="624"/>
      <c r="DQ74" s="624"/>
      <c r="DR74" s="624"/>
      <c r="DS74" s="624"/>
      <c r="DT74" s="624"/>
      <c r="DU74" s="624"/>
    </row>
    <row r="75" spans="57:125" ht="12.75">
      <c r="BE75" s="272"/>
      <c r="BF75" s="272"/>
      <c r="BG75" s="272"/>
      <c r="BH75" s="272"/>
      <c r="BI75" s="305"/>
      <c r="BJ75" s="305"/>
      <c r="BK75" s="305"/>
      <c r="BL75" s="305"/>
      <c r="BM75" s="305"/>
      <c r="BN75" s="305"/>
      <c r="BO75" s="305"/>
      <c r="BP75" s="305"/>
      <c r="BQ75" s="305"/>
      <c r="BR75" s="305"/>
      <c r="BS75" s="305"/>
      <c r="BT75" s="305"/>
      <c r="BU75" s="305"/>
      <c r="BV75" s="305"/>
      <c r="BW75" s="305"/>
      <c r="BX75" s="305"/>
      <c r="BY75" s="305"/>
      <c r="BZ75" s="272"/>
      <c r="CA75" s="305"/>
      <c r="CB75" s="305"/>
      <c r="CC75" s="272"/>
      <c r="CD75" s="305"/>
      <c r="CE75" s="305"/>
      <c r="CF75" s="272"/>
      <c r="CG75" s="305"/>
      <c r="CH75" s="305"/>
      <c r="CI75" s="272"/>
      <c r="CJ75" s="305"/>
      <c r="CK75" s="305"/>
      <c r="CL75" s="305"/>
      <c r="CM75" s="305"/>
      <c r="CN75" s="305"/>
      <c r="CO75" s="305"/>
      <c r="CP75" s="305"/>
      <c r="CQ75" s="305"/>
      <c r="CR75" s="272"/>
      <c r="CS75" s="305"/>
      <c r="CT75" s="305"/>
      <c r="CU75" s="272"/>
      <c r="CV75" s="305"/>
      <c r="CW75" s="305"/>
      <c r="CX75" s="305"/>
      <c r="CY75" s="272"/>
      <c r="CZ75" s="305"/>
      <c r="DA75" s="305"/>
      <c r="DB75" s="272"/>
      <c r="DC75" s="624"/>
      <c r="DD75" s="624"/>
      <c r="DE75" s="624"/>
      <c r="DF75" s="624"/>
      <c r="DG75" s="624"/>
      <c r="DH75" s="624"/>
      <c r="DI75" s="624"/>
      <c r="DJ75" s="624"/>
      <c r="DK75" s="624"/>
      <c r="DL75" s="624"/>
      <c r="DM75" s="624"/>
      <c r="DN75" s="624"/>
      <c r="DO75" s="624"/>
      <c r="DP75" s="624"/>
      <c r="DQ75" s="624"/>
      <c r="DR75" s="624"/>
      <c r="DS75" s="624"/>
      <c r="DT75" s="624"/>
      <c r="DU75" s="624"/>
    </row>
    <row r="76" spans="57:125" ht="12.75">
      <c r="BE76" s="272"/>
      <c r="BF76" s="272"/>
      <c r="BG76" s="272"/>
      <c r="BH76" s="272"/>
      <c r="BI76" s="305"/>
      <c r="BJ76" s="305"/>
      <c r="BK76" s="305"/>
      <c r="BL76" s="305"/>
      <c r="BM76" s="305"/>
      <c r="BN76" s="305"/>
      <c r="BO76" s="305"/>
      <c r="BP76" s="305"/>
      <c r="BQ76" s="305"/>
      <c r="BR76" s="305"/>
      <c r="BS76" s="305"/>
      <c r="BT76" s="305"/>
      <c r="BU76" s="305"/>
      <c r="BV76" s="305"/>
      <c r="BW76" s="305"/>
      <c r="BX76" s="305"/>
      <c r="BY76" s="305"/>
      <c r="BZ76" s="272"/>
      <c r="CA76" s="305"/>
      <c r="CB76" s="305"/>
      <c r="CC76" s="272"/>
      <c r="CD76" s="305"/>
      <c r="CE76" s="305"/>
      <c r="CF76" s="272"/>
      <c r="CG76" s="305"/>
      <c r="CH76" s="305"/>
      <c r="CI76" s="272"/>
      <c r="CJ76" s="305"/>
      <c r="CK76" s="305"/>
      <c r="CL76" s="305"/>
      <c r="CM76" s="305"/>
      <c r="CN76" s="305"/>
      <c r="CO76" s="305"/>
      <c r="CP76" s="305"/>
      <c r="CQ76" s="305"/>
      <c r="CR76" s="272"/>
      <c r="CS76" s="305"/>
      <c r="CT76" s="305"/>
      <c r="CU76" s="272"/>
      <c r="CV76" s="305"/>
      <c r="CW76" s="305"/>
      <c r="CX76" s="305"/>
      <c r="CY76" s="272"/>
      <c r="CZ76" s="305"/>
      <c r="DA76" s="305"/>
      <c r="DB76" s="272"/>
      <c r="DC76" s="624"/>
      <c r="DD76" s="624"/>
      <c r="DE76" s="624"/>
      <c r="DF76" s="624"/>
      <c r="DG76" s="624"/>
      <c r="DH76" s="624"/>
      <c r="DI76" s="624"/>
      <c r="DJ76" s="624"/>
      <c r="DK76" s="624"/>
      <c r="DL76" s="624"/>
      <c r="DM76" s="624"/>
      <c r="DN76" s="624"/>
      <c r="DO76" s="624"/>
      <c r="DP76" s="624"/>
      <c r="DQ76" s="624"/>
      <c r="DR76" s="624"/>
      <c r="DS76" s="624"/>
      <c r="DT76" s="624"/>
      <c r="DU76" s="624"/>
    </row>
    <row r="77" spans="57:125" ht="12.75">
      <c r="BE77" s="272"/>
      <c r="BF77" s="272"/>
      <c r="BG77" s="272"/>
      <c r="BH77" s="272"/>
      <c r="BI77" s="305"/>
      <c r="BJ77" s="305"/>
      <c r="BK77" s="305"/>
      <c r="BL77" s="305"/>
      <c r="BM77" s="305"/>
      <c r="BN77" s="305"/>
      <c r="BO77" s="305"/>
      <c r="BP77" s="305"/>
      <c r="BQ77" s="305"/>
      <c r="BR77" s="305"/>
      <c r="BS77" s="305"/>
      <c r="BT77" s="305"/>
      <c r="BU77" s="305"/>
      <c r="BV77" s="305"/>
      <c r="BW77" s="305"/>
      <c r="BX77" s="305"/>
      <c r="BY77" s="305"/>
      <c r="BZ77" s="272"/>
      <c r="CA77" s="305"/>
      <c r="CB77" s="305"/>
      <c r="CC77" s="272"/>
      <c r="CD77" s="305"/>
      <c r="CE77" s="305"/>
      <c r="CF77" s="272"/>
      <c r="CG77" s="305"/>
      <c r="CH77" s="305"/>
      <c r="CI77" s="272"/>
      <c r="CJ77" s="305"/>
      <c r="CK77" s="305"/>
      <c r="CL77" s="305"/>
      <c r="CM77" s="305"/>
      <c r="CN77" s="305"/>
      <c r="CO77" s="305"/>
      <c r="CP77" s="305"/>
      <c r="CQ77" s="305"/>
      <c r="CR77" s="272"/>
      <c r="CS77" s="305"/>
      <c r="CT77" s="305"/>
      <c r="CU77" s="272"/>
      <c r="CV77" s="305"/>
      <c r="CW77" s="305"/>
      <c r="CX77" s="305"/>
      <c r="CY77" s="272"/>
      <c r="CZ77" s="305"/>
      <c r="DA77" s="305"/>
      <c r="DB77" s="272"/>
      <c r="DC77" s="624"/>
      <c r="DD77" s="624"/>
      <c r="DE77" s="624"/>
      <c r="DF77" s="624"/>
      <c r="DG77" s="624"/>
      <c r="DH77" s="624"/>
      <c r="DI77" s="624"/>
      <c r="DJ77" s="624"/>
      <c r="DK77" s="624"/>
      <c r="DL77" s="624"/>
      <c r="DM77" s="624"/>
      <c r="DN77" s="624"/>
      <c r="DO77" s="624"/>
      <c r="DP77" s="624"/>
      <c r="DQ77" s="624"/>
      <c r="DR77" s="624"/>
      <c r="DS77" s="624"/>
      <c r="DT77" s="624"/>
      <c r="DU77" s="624"/>
    </row>
  </sheetData>
  <sheetProtection sheet="1" objects="1" scenarios="1" formatCells="0" formatColumns="0" formatRows="0" insertColumns="0"/>
  <mergeCells count="46">
    <mergeCell ref="BE59:DA59"/>
    <mergeCell ref="BE55:DA55"/>
    <mergeCell ref="BE56:DA56"/>
    <mergeCell ref="BE57:DA57"/>
    <mergeCell ref="BE58:DA58"/>
    <mergeCell ref="BE51:DA51"/>
    <mergeCell ref="BE52:DA52"/>
    <mergeCell ref="BE53:DA53"/>
    <mergeCell ref="BE54:DA54"/>
    <mergeCell ref="D52:BB52"/>
    <mergeCell ref="D53:BB53"/>
    <mergeCell ref="D48:BB48"/>
    <mergeCell ref="D49:BB49"/>
    <mergeCell ref="D50:BB50"/>
    <mergeCell ref="D51:BB51"/>
    <mergeCell ref="D54:BB54"/>
    <mergeCell ref="D59:BB59"/>
    <mergeCell ref="D55:BB55"/>
    <mergeCell ref="D56:BB56"/>
    <mergeCell ref="D57:BB57"/>
    <mergeCell ref="D58:BB58"/>
    <mergeCell ref="BE48:DA48"/>
    <mergeCell ref="BE49:DA49"/>
    <mergeCell ref="BE50:DA50"/>
    <mergeCell ref="D42:BB42"/>
    <mergeCell ref="D43:BB43"/>
    <mergeCell ref="D44:BB44"/>
    <mergeCell ref="D45:BB45"/>
    <mergeCell ref="D46:BB46"/>
    <mergeCell ref="D47:BB47"/>
    <mergeCell ref="D31:BA31"/>
    <mergeCell ref="D37:BB37"/>
    <mergeCell ref="D38:BB38"/>
    <mergeCell ref="AZ35:BA35"/>
    <mergeCell ref="D30:BA30"/>
    <mergeCell ref="BE47:DA47"/>
    <mergeCell ref="C6:AQ6"/>
    <mergeCell ref="D36:BB36"/>
    <mergeCell ref="AN35:AP35"/>
    <mergeCell ref="D40:BB40"/>
    <mergeCell ref="D41:BB41"/>
    <mergeCell ref="C1:E1"/>
    <mergeCell ref="C4:AQ4"/>
    <mergeCell ref="D33:AQ33"/>
    <mergeCell ref="D29:BA29"/>
    <mergeCell ref="D39:BB39"/>
  </mergeCells>
  <conditionalFormatting sqref="F18">
    <cfRule type="cellIs" priority="126" dxfId="1" operator="lessThan" stopIfTrue="1">
      <formula>F19</formula>
    </cfRule>
  </conditionalFormatting>
  <conditionalFormatting sqref="F12">
    <cfRule type="cellIs" priority="127" dxfId="1" operator="lessThan" stopIfTrue="1">
      <formula>F10+F11-(0.01*(F10+F11))</formula>
    </cfRule>
  </conditionalFormatting>
  <conditionalFormatting sqref="F15">
    <cfRule type="cellIs" priority="128" dxfId="1" operator="lessThan" stopIfTrue="1">
      <formula>F16+F18+F20+F17+F22-(0.01*(F16+F18+F20+F17+F22))</formula>
    </cfRule>
    <cfRule type="cellIs" priority="129" dxfId="1" operator="lessThan" stopIfTrue="1">
      <formula>F12+F13-F14-(0.01*(F12+F13-F14))</formula>
    </cfRule>
  </conditionalFormatting>
  <conditionalFormatting sqref="F20">
    <cfRule type="cellIs" priority="125" dxfId="1" operator="lessThan" stopIfTrue="1">
      <formula>F21</formula>
    </cfRule>
  </conditionalFormatting>
  <conditionalFormatting sqref="J12">
    <cfRule type="cellIs" priority="122" dxfId="1" operator="lessThan" stopIfTrue="1">
      <formula>J10+J11-(0.01*(J10+J11))</formula>
    </cfRule>
  </conditionalFormatting>
  <conditionalFormatting sqref="J15">
    <cfRule type="cellIs" priority="123" dxfId="1" operator="lessThan" stopIfTrue="1">
      <formula>J16+J18+J20+J17+J22-(0.01*(J16+J18+J20+J17+J22))</formula>
    </cfRule>
    <cfRule type="cellIs" priority="124" dxfId="1" operator="lessThan" stopIfTrue="1">
      <formula>J12+J13-J14-(0.01*(J12+J13-J14))</formula>
    </cfRule>
  </conditionalFormatting>
  <conditionalFormatting sqref="L12">
    <cfRule type="cellIs" priority="119" dxfId="1" operator="lessThan" stopIfTrue="1">
      <formula>L10+L11-(0.01*(L10+L11))</formula>
    </cfRule>
  </conditionalFormatting>
  <conditionalFormatting sqref="L15">
    <cfRule type="cellIs" priority="120" dxfId="1" operator="lessThan" stopIfTrue="1">
      <formula>L16+L18+L20+L17+L22-(0.01*(L16+L18+L20+L17+L22))</formula>
    </cfRule>
    <cfRule type="cellIs" priority="121" dxfId="1" operator="lessThan" stopIfTrue="1">
      <formula>L12+L13-L14-(0.01*(L12+L13-L14))</formula>
    </cfRule>
  </conditionalFormatting>
  <conditionalFormatting sqref="R12">
    <cfRule type="cellIs" priority="116" dxfId="1" operator="lessThan" stopIfTrue="1">
      <formula>R10+R11-(0.01*(R10+R11))</formula>
    </cfRule>
  </conditionalFormatting>
  <conditionalFormatting sqref="R15">
    <cfRule type="cellIs" priority="117" dxfId="1" operator="lessThan" stopIfTrue="1">
      <formula>R16+R18+R20+R17+R22-(0.01*(R16+R18+R20+R17+R22))</formula>
    </cfRule>
    <cfRule type="cellIs" priority="118" dxfId="1" operator="lessThan" stopIfTrue="1">
      <formula>R12+R13-R14-(0.01*(R12+R13-R14))</formula>
    </cfRule>
  </conditionalFormatting>
  <conditionalFormatting sqref="T12">
    <cfRule type="cellIs" priority="113" dxfId="1" operator="lessThan" stopIfTrue="1">
      <formula>T10+T11-(0.01*(T10+T11))</formula>
    </cfRule>
  </conditionalFormatting>
  <conditionalFormatting sqref="T15">
    <cfRule type="cellIs" priority="114" dxfId="1" operator="lessThan" stopIfTrue="1">
      <formula>T16+T18+T20+T17+T22-(0.01*(T16+T18+T20+T17+T22))</formula>
    </cfRule>
    <cfRule type="cellIs" priority="115" dxfId="1" operator="lessThan" stopIfTrue="1">
      <formula>T12+T13-T14-(0.01*(T12+T13-T14))</formula>
    </cfRule>
  </conditionalFormatting>
  <conditionalFormatting sqref="V12">
    <cfRule type="cellIs" priority="110" dxfId="1" operator="lessThan" stopIfTrue="1">
      <formula>V10+V11-(0.01*(V10+V11))</formula>
    </cfRule>
  </conditionalFormatting>
  <conditionalFormatting sqref="V15">
    <cfRule type="cellIs" priority="111" dxfId="1" operator="lessThan" stopIfTrue="1">
      <formula>V16+V18+V20+V17+V22-(0.01*(V16+V18+V20+V17+V22))</formula>
    </cfRule>
    <cfRule type="cellIs" priority="112" dxfId="1" operator="lessThan" stopIfTrue="1">
      <formula>V12+V13-V14-(0.01*(V12+V13-V14))</formula>
    </cfRule>
  </conditionalFormatting>
  <conditionalFormatting sqref="X12">
    <cfRule type="cellIs" priority="107" dxfId="1" operator="lessThan" stopIfTrue="1">
      <formula>X10+X11-(0.01*(X10+X11))</formula>
    </cfRule>
  </conditionalFormatting>
  <conditionalFormatting sqref="X15">
    <cfRule type="cellIs" priority="108" dxfId="1" operator="lessThan" stopIfTrue="1">
      <formula>X16+X18+X20+X17+X22-(0.01*(X16+X18+X20+X17+X22))</formula>
    </cfRule>
    <cfRule type="cellIs" priority="109" dxfId="1" operator="lessThan" stopIfTrue="1">
      <formula>X12+X13-X14-(0.01*(X12+X13-X14))</formula>
    </cfRule>
  </conditionalFormatting>
  <conditionalFormatting sqref="Z12">
    <cfRule type="cellIs" priority="104" dxfId="1" operator="lessThan" stopIfTrue="1">
      <formula>Z10+Z11-(0.01*(Z10+Z11))</formula>
    </cfRule>
  </conditionalFormatting>
  <conditionalFormatting sqref="Z15">
    <cfRule type="cellIs" priority="105" dxfId="1" operator="lessThan" stopIfTrue="1">
      <formula>Z16+Z18+Z20+Z17+Z22-(0.01*(Z16+Z18+Z20+Z17+Z22))</formula>
    </cfRule>
    <cfRule type="cellIs" priority="106" dxfId="1" operator="lessThan" stopIfTrue="1">
      <formula>Z12+Z13-Z14-(0.01*(Z12+Z13-Z14))</formula>
    </cfRule>
  </conditionalFormatting>
  <conditionalFormatting sqref="AB12">
    <cfRule type="cellIs" priority="101" dxfId="1" operator="lessThan" stopIfTrue="1">
      <formula>AB10+AB11-(0.01*(AB10+AB11))</formula>
    </cfRule>
  </conditionalFormatting>
  <conditionalFormatting sqref="AB15">
    <cfRule type="cellIs" priority="102" dxfId="1" operator="lessThan" stopIfTrue="1">
      <formula>AB16+AB18+AB20+AB17+AB22-(0.01*(AB16+AB18+AB20+AB17+AB22))</formula>
    </cfRule>
    <cfRule type="cellIs" priority="103" dxfId="1" operator="lessThan" stopIfTrue="1">
      <formula>AB12+AB13-AB14-(0.01*(AB12+AB13-AB14))</formula>
    </cfRule>
  </conditionalFormatting>
  <conditionalFormatting sqref="AH12">
    <cfRule type="cellIs" priority="98" dxfId="1" operator="lessThan" stopIfTrue="1">
      <formula>AH10+AH11-(0.01*(AH10+AH11))</formula>
    </cfRule>
  </conditionalFormatting>
  <conditionalFormatting sqref="AH15">
    <cfRule type="cellIs" priority="99" dxfId="1" operator="lessThan" stopIfTrue="1">
      <formula>AH16+AH18+AH20+AH17+AH22-(0.01*(AH16+AH18+AH20+AH17+AH22))</formula>
    </cfRule>
    <cfRule type="cellIs" priority="100" dxfId="1" operator="lessThan" stopIfTrue="1">
      <formula>AH12+AH13-AH14-(0.01*(AH12+AH13-AH14))</formula>
    </cfRule>
  </conditionalFormatting>
  <conditionalFormatting sqref="AJ12">
    <cfRule type="cellIs" priority="95" dxfId="1" operator="lessThan" stopIfTrue="1">
      <formula>AJ10+AJ11-(0.01*(AJ10+AJ11))</formula>
    </cfRule>
  </conditionalFormatting>
  <conditionalFormatting sqref="AJ15">
    <cfRule type="cellIs" priority="96" dxfId="1" operator="lessThan" stopIfTrue="1">
      <formula>AJ16+AJ18+AJ20+AJ17+AJ22-(0.01*(AJ16+AJ18+AJ20+AJ17+AJ22))</formula>
    </cfRule>
    <cfRule type="cellIs" priority="97" dxfId="1" operator="lessThan" stopIfTrue="1">
      <formula>AJ12+AJ13-AJ14-(0.01*(AJ12+AJ13-AJ14))</formula>
    </cfRule>
  </conditionalFormatting>
  <conditionalFormatting sqref="AL12">
    <cfRule type="cellIs" priority="92" dxfId="1" operator="lessThan" stopIfTrue="1">
      <formula>AL10+AL11-(0.01*(AL10+AL11))</formula>
    </cfRule>
  </conditionalFormatting>
  <conditionalFormatting sqref="AL15">
    <cfRule type="cellIs" priority="93" dxfId="1" operator="lessThan" stopIfTrue="1">
      <formula>AL16+AL18+AL20+AL17+AL22-(0.01*(AL16+AL18+AL20+AL17+AL22))</formula>
    </cfRule>
    <cfRule type="cellIs" priority="94" dxfId="1" operator="lessThan" stopIfTrue="1">
      <formula>AL12+AL13-AL14-(0.01*(AL12+AL13-AL14))</formula>
    </cfRule>
  </conditionalFormatting>
  <conditionalFormatting sqref="AN12">
    <cfRule type="cellIs" priority="89" dxfId="1" operator="lessThan" stopIfTrue="1">
      <formula>AN10+AN11-(0.01*(AN10+AN11))</formula>
    </cfRule>
  </conditionalFormatting>
  <conditionalFormatting sqref="AN15">
    <cfRule type="cellIs" priority="90" dxfId="1" operator="lessThan" stopIfTrue="1">
      <formula>AN16+AN18+AN20+AN17+AN22-(0.01*(AN16+AN18+AN20+AN17+AN22))</formula>
    </cfRule>
    <cfRule type="cellIs" priority="91" dxfId="1" operator="lessThan" stopIfTrue="1">
      <formula>AN12+AN13-AN14-(0.01*(AN12+AN13-AN14))</formula>
    </cfRule>
  </conditionalFormatting>
  <conditionalFormatting sqref="AP12">
    <cfRule type="cellIs" priority="86" dxfId="1" operator="lessThan" stopIfTrue="1">
      <formula>AP10+AP11-(0.01*(AP10+AP11))</formula>
    </cfRule>
  </conditionalFormatting>
  <conditionalFormatting sqref="AP15">
    <cfRule type="cellIs" priority="87" dxfId="1" operator="lessThan" stopIfTrue="1">
      <formula>AP16+AP18+AP20+AP17+AP22-(0.01*(AP16+AP18+AP20+AP17+AP22))</formula>
    </cfRule>
    <cfRule type="cellIs" priority="88" dxfId="1" operator="lessThan" stopIfTrue="1">
      <formula>AP12+AP13-AP14-(0.01*(AP12+AP13-AP14))</formula>
    </cfRule>
  </conditionalFormatting>
  <conditionalFormatting sqref="AR12">
    <cfRule type="cellIs" priority="83" dxfId="1" operator="lessThan" stopIfTrue="1">
      <formula>AR10+AR11-(0.01*(AR10+AR11))</formula>
    </cfRule>
  </conditionalFormatting>
  <conditionalFormatting sqref="AR15">
    <cfRule type="cellIs" priority="84" dxfId="1" operator="lessThan" stopIfTrue="1">
      <formula>AR16+AR18+AR20+AR17+AR22-(0.01*(AR16+AR18+AR20+AR17+AR22))</formula>
    </cfRule>
    <cfRule type="cellIs" priority="85" dxfId="1" operator="lessThan" stopIfTrue="1">
      <formula>AR12+AR13-AR14-(0.01*(AR12+AR13-AR14))</formula>
    </cfRule>
  </conditionalFormatting>
  <conditionalFormatting sqref="AT12">
    <cfRule type="cellIs" priority="80" dxfId="1" operator="lessThan" stopIfTrue="1">
      <formula>AT10+AT11-(0.01*(AT10+AT11))</formula>
    </cfRule>
  </conditionalFormatting>
  <conditionalFormatting sqref="AT15">
    <cfRule type="cellIs" priority="81" dxfId="1" operator="lessThan" stopIfTrue="1">
      <formula>AT16+AT18+AT20+AT17+AT22-(0.01*(AT16+AT18+AT20+AT17+AT22))</formula>
    </cfRule>
    <cfRule type="cellIs" priority="82" dxfId="1" operator="lessThan" stopIfTrue="1">
      <formula>AT12+AT13-AT14-(0.01*(AT12+AT13-AT14))</formula>
    </cfRule>
  </conditionalFormatting>
  <conditionalFormatting sqref="AZ12">
    <cfRule type="cellIs" priority="77" dxfId="1" operator="lessThan" stopIfTrue="1">
      <formula>AZ10+AZ11-(0.01*(AZ10+AZ11))</formula>
    </cfRule>
  </conditionalFormatting>
  <conditionalFormatting sqref="AZ15">
    <cfRule type="cellIs" priority="78" dxfId="1" operator="lessThan" stopIfTrue="1">
      <formula>AZ16+AZ18+AZ20+AZ17+AZ22-(0.01*(AZ16+AZ18+AZ20+AZ17+AZ22))</formula>
    </cfRule>
    <cfRule type="cellIs" priority="79" dxfId="1" operator="lessThan" stopIfTrue="1">
      <formula>AZ12+AZ13-AZ14-(0.01*(AZ12+AZ13-AZ14))</formula>
    </cfRule>
  </conditionalFormatting>
  <conditionalFormatting sqref="H12">
    <cfRule type="cellIs" priority="74" dxfId="1" operator="lessThan" stopIfTrue="1">
      <formula>H10+H11-(0.01*(H10+H11))</formula>
    </cfRule>
  </conditionalFormatting>
  <conditionalFormatting sqref="H15">
    <cfRule type="cellIs" priority="75" dxfId="1" operator="lessThan" stopIfTrue="1">
      <formula>H16+H18+H20+H17+H22-(0.01*(H16+H18+H20+H17+H22))</formula>
    </cfRule>
    <cfRule type="cellIs" priority="76" dxfId="1" operator="lessThan" stopIfTrue="1">
      <formula>H12+H13-H14-(0.01*(H12+H13-H14))</formula>
    </cfRule>
  </conditionalFormatting>
  <conditionalFormatting sqref="N12">
    <cfRule type="cellIs" priority="71" dxfId="1" operator="lessThan" stopIfTrue="1">
      <formula>N10+N11-(0.01*(N10+N11))</formula>
    </cfRule>
  </conditionalFormatting>
  <conditionalFormatting sqref="N15">
    <cfRule type="cellIs" priority="72" dxfId="1" operator="lessThan" stopIfTrue="1">
      <formula>N16+N18+N20+N17+N22-(0.01*(N16+N18+N20+N17+N22))</formula>
    </cfRule>
    <cfRule type="cellIs" priority="73" dxfId="1" operator="lessThan" stopIfTrue="1">
      <formula>N12+N13-N14-(0.01*(N12+N13-N14))</formula>
    </cfRule>
  </conditionalFormatting>
  <conditionalFormatting sqref="P12">
    <cfRule type="cellIs" priority="68" dxfId="1" operator="lessThan" stopIfTrue="1">
      <formula>P10+P11-(0.01*(P10+P11))</formula>
    </cfRule>
  </conditionalFormatting>
  <conditionalFormatting sqref="P15">
    <cfRule type="cellIs" priority="69" dxfId="1" operator="lessThan" stopIfTrue="1">
      <formula>P16+P18+P20+P17+P22-(0.01*(P16+P18+P20+P17+P22))</formula>
    </cfRule>
    <cfRule type="cellIs" priority="70" dxfId="1" operator="lessThan" stopIfTrue="1">
      <formula>P12+P13-P14-(0.01*(P12+P13-P14))</formula>
    </cfRule>
  </conditionalFormatting>
  <conditionalFormatting sqref="AD12">
    <cfRule type="cellIs" priority="65" dxfId="1" operator="lessThan" stopIfTrue="1">
      <formula>AD10+AD11-(0.01*(AD10+AD11))</formula>
    </cfRule>
  </conditionalFormatting>
  <conditionalFormatting sqref="AD15">
    <cfRule type="cellIs" priority="66" dxfId="1" operator="lessThan" stopIfTrue="1">
      <formula>AD16+AD18+AD20+AD17+AD22-(0.01*(AD16+AD18+AD20+AD17+AD22))</formula>
    </cfRule>
    <cfRule type="cellIs" priority="67" dxfId="1" operator="lessThan" stopIfTrue="1">
      <formula>AD12+AD13-AD14-(0.01*(AD12+AD13-AD14))</formula>
    </cfRule>
  </conditionalFormatting>
  <conditionalFormatting sqref="AF12">
    <cfRule type="cellIs" priority="62" dxfId="1" operator="lessThan" stopIfTrue="1">
      <formula>AF10+AF11-(0.01*(AF10+AF11))</formula>
    </cfRule>
  </conditionalFormatting>
  <conditionalFormatting sqref="AF15">
    <cfRule type="cellIs" priority="63" dxfId="1" operator="lessThan" stopIfTrue="1">
      <formula>AF16+AF18+AF20+AF17+AF22-(0.01*(AF16+AF18+AF20+AF17+AF22))</formula>
    </cfRule>
    <cfRule type="cellIs" priority="64" dxfId="1" operator="lessThan" stopIfTrue="1">
      <formula>AF12+AF13-AF14-(0.01*(AF12+AF13-AF14))</formula>
    </cfRule>
  </conditionalFormatting>
  <conditionalFormatting sqref="H18">
    <cfRule type="cellIs" priority="61" dxfId="1" operator="lessThan" stopIfTrue="1">
      <formula>H19</formula>
    </cfRule>
  </conditionalFormatting>
  <conditionalFormatting sqref="H20">
    <cfRule type="cellIs" priority="60" dxfId="1" operator="lessThan" stopIfTrue="1">
      <formula>H21</formula>
    </cfRule>
  </conditionalFormatting>
  <conditionalFormatting sqref="J18">
    <cfRule type="cellIs" priority="59" dxfId="1" operator="lessThan" stopIfTrue="1">
      <formula>J19</formula>
    </cfRule>
  </conditionalFormatting>
  <conditionalFormatting sqref="J20">
    <cfRule type="cellIs" priority="58" dxfId="1" operator="lessThan" stopIfTrue="1">
      <formula>J21</formula>
    </cfRule>
  </conditionalFormatting>
  <conditionalFormatting sqref="L18">
    <cfRule type="cellIs" priority="57" dxfId="1" operator="lessThan" stopIfTrue="1">
      <formula>L19</formula>
    </cfRule>
  </conditionalFormatting>
  <conditionalFormatting sqref="L20">
    <cfRule type="cellIs" priority="56" dxfId="1" operator="lessThan" stopIfTrue="1">
      <formula>L21</formula>
    </cfRule>
  </conditionalFormatting>
  <conditionalFormatting sqref="N18">
    <cfRule type="cellIs" priority="55" dxfId="1" operator="lessThan" stopIfTrue="1">
      <formula>N19</formula>
    </cfRule>
  </conditionalFormatting>
  <conditionalFormatting sqref="N20">
    <cfRule type="cellIs" priority="54" dxfId="1" operator="lessThan" stopIfTrue="1">
      <formula>N21</formula>
    </cfRule>
  </conditionalFormatting>
  <conditionalFormatting sqref="R18">
    <cfRule type="cellIs" priority="53" dxfId="1" operator="lessThan" stopIfTrue="1">
      <formula>R19</formula>
    </cfRule>
  </conditionalFormatting>
  <conditionalFormatting sqref="R20">
    <cfRule type="cellIs" priority="52" dxfId="1" operator="lessThan" stopIfTrue="1">
      <formula>R21</formula>
    </cfRule>
  </conditionalFormatting>
  <conditionalFormatting sqref="T18">
    <cfRule type="cellIs" priority="51" dxfId="1" operator="lessThan" stopIfTrue="1">
      <formula>T19</formula>
    </cfRule>
  </conditionalFormatting>
  <conditionalFormatting sqref="T20">
    <cfRule type="cellIs" priority="50" dxfId="1" operator="lessThan" stopIfTrue="1">
      <formula>T21</formula>
    </cfRule>
  </conditionalFormatting>
  <conditionalFormatting sqref="V18">
    <cfRule type="cellIs" priority="49" dxfId="1" operator="lessThan" stopIfTrue="1">
      <formula>V19</formula>
    </cfRule>
  </conditionalFormatting>
  <conditionalFormatting sqref="V20">
    <cfRule type="cellIs" priority="48" dxfId="1" operator="lessThan" stopIfTrue="1">
      <formula>V21</formula>
    </cfRule>
  </conditionalFormatting>
  <conditionalFormatting sqref="X18">
    <cfRule type="cellIs" priority="47" dxfId="1" operator="lessThan" stopIfTrue="1">
      <formula>X19</formula>
    </cfRule>
  </conditionalFormatting>
  <conditionalFormatting sqref="X20">
    <cfRule type="cellIs" priority="46" dxfId="1" operator="lessThan" stopIfTrue="1">
      <formula>X21</formula>
    </cfRule>
  </conditionalFormatting>
  <conditionalFormatting sqref="Z18">
    <cfRule type="cellIs" priority="45" dxfId="1" operator="lessThan" stopIfTrue="1">
      <formula>Z19</formula>
    </cfRule>
  </conditionalFormatting>
  <conditionalFormatting sqref="Z20">
    <cfRule type="cellIs" priority="44" dxfId="1" operator="lessThan" stopIfTrue="1">
      <formula>Z21</formula>
    </cfRule>
  </conditionalFormatting>
  <conditionalFormatting sqref="AD18">
    <cfRule type="cellIs" priority="43" dxfId="1" operator="lessThan" stopIfTrue="1">
      <formula>AD19</formula>
    </cfRule>
  </conditionalFormatting>
  <conditionalFormatting sqref="AD20">
    <cfRule type="cellIs" priority="42" dxfId="1" operator="lessThan" stopIfTrue="1">
      <formula>AD21</formula>
    </cfRule>
  </conditionalFormatting>
  <conditionalFormatting sqref="AF18">
    <cfRule type="cellIs" priority="41" dxfId="1" operator="lessThan" stopIfTrue="1">
      <formula>AF19</formula>
    </cfRule>
  </conditionalFormatting>
  <conditionalFormatting sqref="AF20">
    <cfRule type="cellIs" priority="40" dxfId="1" operator="lessThan" stopIfTrue="1">
      <formula>AF21</formula>
    </cfRule>
  </conditionalFormatting>
  <conditionalFormatting sqref="AH18">
    <cfRule type="cellIs" priority="39" dxfId="1" operator="lessThan" stopIfTrue="1">
      <formula>AH19</formula>
    </cfRule>
  </conditionalFormatting>
  <conditionalFormatting sqref="AH20">
    <cfRule type="cellIs" priority="38" dxfId="1" operator="lessThan" stopIfTrue="1">
      <formula>AH21</formula>
    </cfRule>
  </conditionalFormatting>
  <conditionalFormatting sqref="AJ18">
    <cfRule type="cellIs" priority="37" dxfId="1" operator="lessThan" stopIfTrue="1">
      <formula>AJ19</formula>
    </cfRule>
  </conditionalFormatting>
  <conditionalFormatting sqref="AJ20">
    <cfRule type="cellIs" priority="36" dxfId="1" operator="lessThan" stopIfTrue="1">
      <formula>AJ21</formula>
    </cfRule>
  </conditionalFormatting>
  <conditionalFormatting sqref="AL18">
    <cfRule type="cellIs" priority="35" dxfId="1" operator="lessThan" stopIfTrue="1">
      <formula>AL19</formula>
    </cfRule>
  </conditionalFormatting>
  <conditionalFormatting sqref="AL20">
    <cfRule type="cellIs" priority="34" dxfId="1" operator="lessThan" stopIfTrue="1">
      <formula>AL21</formula>
    </cfRule>
  </conditionalFormatting>
  <conditionalFormatting sqref="AN18">
    <cfRule type="cellIs" priority="33" dxfId="1" operator="lessThan" stopIfTrue="1">
      <formula>AN19</formula>
    </cfRule>
  </conditionalFormatting>
  <conditionalFormatting sqref="AN20">
    <cfRule type="cellIs" priority="32" dxfId="1" operator="lessThan" stopIfTrue="1">
      <formula>AN21</formula>
    </cfRule>
  </conditionalFormatting>
  <conditionalFormatting sqref="AP18">
    <cfRule type="cellIs" priority="31" dxfId="1" operator="lessThan" stopIfTrue="1">
      <formula>AP19</formula>
    </cfRule>
  </conditionalFormatting>
  <conditionalFormatting sqref="AP20">
    <cfRule type="cellIs" priority="30" dxfId="1" operator="lessThan" stopIfTrue="1">
      <formula>AP21</formula>
    </cfRule>
  </conditionalFormatting>
  <conditionalFormatting sqref="AR18">
    <cfRule type="cellIs" priority="29" dxfId="1" operator="lessThan" stopIfTrue="1">
      <formula>AR19</formula>
    </cfRule>
  </conditionalFormatting>
  <conditionalFormatting sqref="AR20">
    <cfRule type="cellIs" priority="28" dxfId="1" operator="lessThan" stopIfTrue="1">
      <formula>AR21</formula>
    </cfRule>
  </conditionalFormatting>
  <conditionalFormatting sqref="AT18">
    <cfRule type="cellIs" priority="27" dxfId="1" operator="lessThan" stopIfTrue="1">
      <formula>AT19</formula>
    </cfRule>
  </conditionalFormatting>
  <conditionalFormatting sqref="AT20">
    <cfRule type="cellIs" priority="26" dxfId="1" operator="lessThan" stopIfTrue="1">
      <formula>AT21</formula>
    </cfRule>
  </conditionalFormatting>
  <conditionalFormatting sqref="AZ18">
    <cfRule type="cellIs" priority="25" dxfId="1" operator="lessThan" stopIfTrue="1">
      <formula>AZ19</formula>
    </cfRule>
  </conditionalFormatting>
  <conditionalFormatting sqref="AZ20">
    <cfRule type="cellIs" priority="24" dxfId="1" operator="lessThan" stopIfTrue="1">
      <formula>AZ21</formula>
    </cfRule>
  </conditionalFormatting>
  <conditionalFormatting sqref="P18">
    <cfRule type="cellIs" priority="23" dxfId="1" operator="lessThan" stopIfTrue="1">
      <formula>P19</formula>
    </cfRule>
  </conditionalFormatting>
  <conditionalFormatting sqref="P20">
    <cfRule type="cellIs" priority="22" dxfId="1" operator="lessThan" stopIfTrue="1">
      <formula>P21</formula>
    </cfRule>
  </conditionalFormatting>
  <conditionalFormatting sqref="AB18">
    <cfRule type="cellIs" priority="21" dxfId="1" operator="lessThan" stopIfTrue="1">
      <formula>AB19</formula>
    </cfRule>
  </conditionalFormatting>
  <conditionalFormatting sqref="AB20">
    <cfRule type="cellIs" priority="20" dxfId="1" operator="lessThan" stopIfTrue="1">
      <formula>AB21</formula>
    </cfRule>
  </conditionalFormatting>
  <conditionalFormatting sqref="BG32 BG34 BG38:BH38 BG40:BH41 DB41">
    <cfRule type="cellIs" priority="19" dxfId="1" operator="equal" stopIfTrue="1">
      <formula>"&lt;&gt;"</formula>
    </cfRule>
  </conditionalFormatting>
  <conditionalFormatting sqref="CQ10:CQ22 BS10:BS22 CC10:CC22 CU10:CU22 CA24:CA26 CC24:CC26 BY10:BY22 CA10:CA22 BW24:BW26 BY24:BY26 BU10:BU22 BW10:BW22 BS24:BS26 BU24:BU26 CU24:CU26 CS24:CS26 CS10:CS22 CO24:CO26 CQ24:CQ26 CM10:CM22 CO10:CO22 CK24:CK26 CM24:CM26 CI10:CI22 CK10:CK22 CG24:CG26 CI24:CI26 CE24:CE26 CE10:CE22 CG10:CG22 BK10:BK22 BM10:BM22 BO10:BO22 BQ10:BQ22 BK24:BK26 BM24:BM26 BO24:BO26 BQ24:BQ26 DA10:DA22 DA24:DA26">
    <cfRule type="cellIs" priority="17" dxfId="1" operator="equal" stopIfTrue="1">
      <formula>"&gt; 25%"</formula>
    </cfRule>
  </conditionalFormatting>
  <conditionalFormatting sqref="BI24:BI26 BI10:BI22">
    <cfRule type="cellIs" priority="18" dxfId="1" operator="equal" stopIfTrue="1">
      <formula>"&gt; 100%"</formula>
    </cfRule>
  </conditionalFormatting>
  <conditionalFormatting sqref="AV12">
    <cfRule type="cellIs" priority="14" dxfId="1" operator="lessThan" stopIfTrue="1">
      <formula>AV10+AV11-(0.01*(AV10+AV11))</formula>
    </cfRule>
  </conditionalFormatting>
  <conditionalFormatting sqref="AV15">
    <cfRule type="cellIs" priority="15" dxfId="1" operator="lessThan" stopIfTrue="1">
      <formula>AV16+AV18+AV20+AV17+AV22-(0.01*(AV16+AV18+AV20+AV17+AV22))</formula>
    </cfRule>
    <cfRule type="cellIs" priority="16" dxfId="1" operator="lessThan" stopIfTrue="1">
      <formula>AV12+AV13-AV14-(0.01*(AV12+AV13-AV14))</formula>
    </cfRule>
  </conditionalFormatting>
  <conditionalFormatting sqref="AX12">
    <cfRule type="cellIs" priority="11" dxfId="1" operator="lessThan" stopIfTrue="1">
      <formula>AX10+AX11-(0.01*(AX10+AX11))</formula>
    </cfRule>
  </conditionalFormatting>
  <conditionalFormatting sqref="AX15">
    <cfRule type="cellIs" priority="12" dxfId="1" operator="lessThan" stopIfTrue="1">
      <formula>AX16+AX18+AX20+AX17+AX22-(0.01*(AX16+AX18+AX20+AX17+AX22))</formula>
    </cfRule>
    <cfRule type="cellIs" priority="13" dxfId="1" operator="lessThan" stopIfTrue="1">
      <formula>AX12+AX13-AX14-(0.01*(AX12+AX13-AX14))</formula>
    </cfRule>
  </conditionalFormatting>
  <conditionalFormatting sqref="AV18">
    <cfRule type="cellIs" priority="10" dxfId="1" operator="lessThan" stopIfTrue="1">
      <formula>AV19</formula>
    </cfRule>
  </conditionalFormatting>
  <conditionalFormatting sqref="AV20">
    <cfRule type="cellIs" priority="9" dxfId="1" operator="lessThan" stopIfTrue="1">
      <formula>AV21</formula>
    </cfRule>
  </conditionalFormatting>
  <conditionalFormatting sqref="AX18">
    <cfRule type="cellIs" priority="8" dxfId="1" operator="lessThan" stopIfTrue="1">
      <formula>AX19</formula>
    </cfRule>
  </conditionalFormatting>
  <conditionalFormatting sqref="AX20">
    <cfRule type="cellIs" priority="7" dxfId="1" operator="lessThan" stopIfTrue="1">
      <formula>AX21</formula>
    </cfRule>
  </conditionalFormatting>
  <conditionalFormatting sqref="CY10:CY22 CY24:CY26 CW24:CW26 CW10:CW22">
    <cfRule type="cellIs" priority="5" dxfId="1" operator="equal" stopIfTrue="1">
      <formula>"&gt; 25%"</formula>
    </cfRule>
  </conditionalFormatting>
  <conditionalFormatting sqref="BI40:DA41 BI34:DA34 BI32:DA32 BI38:DA38">
    <cfRule type="cellIs" priority="4" dxfId="1" operator="equal" stopIfTrue="1">
      <formula>"&lt;&gt;"</formula>
    </cfRule>
  </conditionalFormatting>
  <conditionalFormatting sqref="CQ9 BS9 CC9 CU9 BY9 CA9 BU9 BW9 CS9 CM9 CO9 CI9 CK9 CE9 CG9 BK9 BM9 BO9 BQ9 DA9">
    <cfRule type="cellIs" priority="2" dxfId="1" operator="equal" stopIfTrue="1">
      <formula>"&gt; 25%"</formula>
    </cfRule>
  </conditionalFormatting>
  <conditionalFormatting sqref="BI9">
    <cfRule type="cellIs" priority="3" dxfId="1" operator="equal" stopIfTrue="1">
      <formula>"&gt; 100%"</formula>
    </cfRule>
  </conditionalFormatting>
  <conditionalFormatting sqref="CY9 CW9">
    <cfRule type="cellIs" priority="1" dxfId="1" operator="equal" stopIfTrue="1">
      <formula>"&gt; 25%"</formula>
    </cfRule>
  </conditionalFormatting>
  <printOptions/>
  <pageMargins left="0.908333333333333" right="0.7" top="0.75" bottom="0.75" header="0.3" footer="0.3"/>
  <pageSetup fitToHeight="0" fitToWidth="1" horizontalDpi="600" verticalDpi="600" orientation="landscape" paperSize="9" scale="50"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32" min="2" max="37" man="1"/>
  </rowBreaks>
  <ignoredErrors>
    <ignoredError sqref="BG33" evalError="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P77"/>
  <sheetViews>
    <sheetView showGridLines="0" zoomScale="85" zoomScaleNormal="85" zoomScalePageLayoutView="40" workbookViewId="0" topLeftCell="C1">
      <selection activeCell="F9" sqref="F9"/>
    </sheetView>
  </sheetViews>
  <sheetFormatPr defaultColWidth="9.140625" defaultRowHeight="12.75"/>
  <cols>
    <col min="1" max="1" width="5.00390625" style="398" hidden="1" customWidth="1"/>
    <col min="2" max="2" width="11.00390625" style="364" hidden="1" customWidth="1"/>
    <col min="3" max="3" width="9.421875" style="0" customWidth="1"/>
    <col min="4" max="4" width="29.57421875" style="0" customWidth="1"/>
    <col min="5" max="5" width="5.140625" style="0" customWidth="1"/>
    <col min="6" max="6" width="6.8515625" style="0" customWidth="1"/>
    <col min="7" max="7" width="1.7109375" style="178" customWidth="1"/>
    <col min="8" max="8" width="6.8515625" style="144" customWidth="1"/>
    <col min="9" max="9" width="1.7109375" style="178" customWidth="1"/>
    <col min="10" max="10" width="6.8515625" style="144" customWidth="1"/>
    <col min="11" max="11" width="1.7109375" style="178" customWidth="1"/>
    <col min="12" max="12" width="6.8515625" style="144" customWidth="1"/>
    <col min="13" max="13" width="1.7109375" style="178" customWidth="1"/>
    <col min="14" max="14" width="6.8515625" style="144" customWidth="1"/>
    <col min="15" max="15" width="1.7109375" style="178" customWidth="1"/>
    <col min="16" max="16" width="6.8515625" style="144" customWidth="1"/>
    <col min="17" max="17" width="2.28125" style="178" customWidth="1"/>
    <col min="18" max="18" width="6.8515625" style="144" customWidth="1"/>
    <col min="19" max="19" width="1.7109375" style="178" customWidth="1"/>
    <col min="20" max="20" width="6.8515625" style="144" customWidth="1"/>
    <col min="21" max="21" width="1.7109375" style="178" customWidth="1"/>
    <col min="22" max="22" width="6.8515625" style="144" customWidth="1"/>
    <col min="23" max="23" width="2.28125" style="178" customWidth="1"/>
    <col min="24" max="24" width="6.8515625" style="144" customWidth="1"/>
    <col min="25" max="25" width="1.7109375" style="178" customWidth="1"/>
    <col min="26" max="26" width="6.8515625" style="144" customWidth="1"/>
    <col min="27" max="27" width="1.7109375" style="580" customWidth="1"/>
    <col min="28" max="28" width="6.8515625" style="144" customWidth="1"/>
    <col min="29" max="29" width="1.7109375" style="580" customWidth="1"/>
    <col min="30" max="30" width="6.8515625" style="144" customWidth="1"/>
    <col min="31" max="31" width="1.7109375" style="580" customWidth="1"/>
    <col min="32" max="32" width="6.8515625" style="144" customWidth="1"/>
    <col min="33" max="33" width="1.7109375" style="580" customWidth="1"/>
    <col min="34" max="34" width="6.8515625" style="144" customWidth="1"/>
    <col min="35" max="35" width="1.7109375" style="580" customWidth="1"/>
    <col min="36" max="36" width="6.8515625" style="178" customWidth="1"/>
    <col min="37" max="37" width="1.7109375" style="580" customWidth="1"/>
    <col min="38" max="38" width="6.8515625" style="178" customWidth="1"/>
    <col min="39" max="39" width="1.7109375" style="580" customWidth="1"/>
    <col min="40" max="40" width="6.8515625" style="144" customWidth="1"/>
    <col min="41" max="41" width="1.7109375" style="580" customWidth="1"/>
    <col min="42" max="42" width="6.8515625" style="144" customWidth="1"/>
    <col min="43" max="43" width="1.7109375" style="580" customWidth="1"/>
    <col min="44" max="44" width="6.8515625" style="178" customWidth="1"/>
    <col min="45" max="45" width="1.7109375" style="580" customWidth="1"/>
    <col min="46" max="46" width="6.8515625" style="178" customWidth="1"/>
    <col min="47" max="47" width="1.7109375" style="580" customWidth="1"/>
    <col min="48" max="48" width="6.8515625" style="178" customWidth="1"/>
    <col min="49" max="49" width="1.7109375" style="580" customWidth="1"/>
    <col min="50" max="50" width="6.8515625" style="178" customWidth="1"/>
    <col min="51" max="51" width="1.7109375" style="580" customWidth="1"/>
    <col min="52" max="52" width="6.8515625" style="144" customWidth="1"/>
    <col min="53" max="53" width="1.7109375" style="580" customWidth="1"/>
    <col min="54" max="54" width="1.28515625" style="178" customWidth="1"/>
    <col min="55" max="55" width="3.28125" style="144" customWidth="1"/>
    <col min="56" max="56" width="6.7109375" style="273" customWidth="1"/>
    <col min="57" max="57" width="29.140625" style="273" customWidth="1"/>
    <col min="58" max="59" width="5.8515625" style="273" customWidth="1"/>
    <col min="60" max="60" width="1.7109375" style="317" customWidth="1"/>
    <col min="61" max="61" width="6.00390625" style="317" customWidth="1"/>
    <col min="62" max="62" width="2.421875" style="317" customWidth="1"/>
    <col min="63" max="63" width="5.8515625" style="317" customWidth="1"/>
    <col min="64" max="64" width="2.140625" style="317" customWidth="1"/>
    <col min="65" max="65" width="5.8515625" style="317" customWidth="1"/>
    <col min="66" max="66" width="2.140625" style="317" customWidth="1"/>
    <col min="67" max="67" width="5.8515625" style="317" customWidth="1"/>
    <col min="68" max="68" width="2.00390625" style="317" customWidth="1"/>
    <col min="69" max="69" width="5.8515625" style="317" customWidth="1"/>
    <col min="70" max="70" width="2.00390625" style="317" customWidth="1"/>
    <col min="71" max="71" width="5.8515625" style="317" customWidth="1"/>
    <col min="72" max="72" width="1.8515625" style="317" customWidth="1"/>
    <col min="73" max="73" width="5.8515625" style="273" customWidth="1"/>
    <col min="74" max="74" width="2.421875" style="273" customWidth="1"/>
    <col min="75" max="75" width="5.8515625" style="317" customWidth="1"/>
    <col min="76" max="76" width="2.421875" style="273" customWidth="1"/>
    <col min="77" max="77" width="5.8515625" style="273" customWidth="1"/>
    <col min="78" max="78" width="1.7109375" style="317" customWidth="1"/>
    <col min="79" max="79" width="5.8515625" style="317" customWidth="1"/>
    <col min="80" max="80" width="1.57421875" style="317" customWidth="1"/>
    <col min="81" max="81" width="5.8515625" style="317" customWidth="1"/>
    <col min="82" max="82" width="1.57421875" style="317" customWidth="1"/>
    <col min="83" max="83" width="5.8515625" style="317" customWidth="1"/>
    <col min="84" max="84" width="1.7109375" style="317" customWidth="1"/>
    <col min="85" max="85" width="5.8515625" style="317" customWidth="1"/>
    <col min="86" max="86" width="1.57421875" style="317" customWidth="1"/>
    <col min="87" max="87" width="5.8515625" style="317" customWidth="1"/>
    <col min="88" max="88" width="1.57421875" style="317" customWidth="1"/>
    <col min="89" max="89" width="5.8515625" style="317" customWidth="1"/>
    <col min="90" max="90" width="1.7109375" style="317" customWidth="1"/>
    <col min="91" max="91" width="5.8515625" style="317" customWidth="1"/>
    <col min="92" max="92" width="1.57421875" style="317" customWidth="1"/>
    <col min="93" max="93" width="5.8515625" style="317" customWidth="1"/>
    <col min="94" max="94" width="1.57421875" style="317" customWidth="1"/>
    <col min="95" max="95" width="5.8515625" style="317" customWidth="1"/>
    <col min="96" max="96" width="1.57421875" style="317" customWidth="1"/>
    <col min="97" max="97" width="5.8515625" style="317" customWidth="1"/>
    <col min="98" max="98" width="1.7109375" style="273" customWidth="1"/>
    <col min="99" max="99" width="5.8515625" style="273" customWidth="1"/>
    <col min="100" max="100" width="1.7109375" style="317" customWidth="1"/>
    <col min="101" max="101" width="5.8515625" style="317" customWidth="1"/>
    <col min="102" max="102" width="1.7109375" style="273" customWidth="1"/>
    <col min="103" max="103" width="5.8515625" style="273" customWidth="1"/>
    <col min="104" max="104" width="1.7109375" style="317" customWidth="1"/>
    <col min="105" max="105" width="5.8515625" style="273" customWidth="1"/>
    <col min="106" max="106" width="2.421875" style="273" customWidth="1"/>
  </cols>
  <sheetData>
    <row r="1" spans="2:111" ht="15" customHeight="1">
      <c r="B1" s="364">
        <v>0</v>
      </c>
      <c r="C1" s="122" t="s">
        <v>113</v>
      </c>
      <c r="D1" s="122"/>
      <c r="E1" s="122"/>
      <c r="F1" s="60"/>
      <c r="G1" s="174"/>
      <c r="H1" s="139"/>
      <c r="I1" s="174"/>
      <c r="J1" s="139"/>
      <c r="K1" s="174"/>
      <c r="L1" s="139"/>
      <c r="M1" s="174"/>
      <c r="N1" s="139"/>
      <c r="O1" s="174"/>
      <c r="P1" s="139"/>
      <c r="Q1" s="174"/>
      <c r="R1" s="139"/>
      <c r="S1" s="174"/>
      <c r="T1" s="139"/>
      <c r="U1" s="174"/>
      <c r="V1" s="139"/>
      <c r="W1" s="174"/>
      <c r="X1" s="139"/>
      <c r="Y1" s="174"/>
      <c r="Z1" s="139"/>
      <c r="AA1" s="573"/>
      <c r="AB1" s="139"/>
      <c r="AC1" s="573"/>
      <c r="AD1" s="139"/>
      <c r="AE1" s="573"/>
      <c r="AF1" s="139"/>
      <c r="AG1" s="573"/>
      <c r="AH1" s="139"/>
      <c r="AI1" s="573"/>
      <c r="AJ1" s="174"/>
      <c r="AK1" s="573"/>
      <c r="AL1" s="174"/>
      <c r="AM1" s="573"/>
      <c r="AN1" s="139"/>
      <c r="AO1" s="581"/>
      <c r="AP1" s="139"/>
      <c r="AQ1" s="581"/>
      <c r="AR1" s="180"/>
      <c r="AS1" s="581"/>
      <c r="AT1" s="180"/>
      <c r="AU1" s="581"/>
      <c r="AV1" s="180"/>
      <c r="AW1" s="581"/>
      <c r="AX1" s="180"/>
      <c r="AY1" s="581"/>
      <c r="AZ1" s="139"/>
      <c r="BA1" s="581"/>
      <c r="BB1" s="180"/>
      <c r="BC1" s="143"/>
      <c r="BD1" s="369" t="s">
        <v>70</v>
      </c>
      <c r="BE1" s="680"/>
      <c r="BF1" s="269"/>
      <c r="BG1" s="269"/>
      <c r="BH1" s="304"/>
      <c r="BI1" s="304"/>
      <c r="BJ1" s="304"/>
      <c r="BK1" s="304"/>
      <c r="BL1" s="304"/>
      <c r="BM1" s="304"/>
      <c r="BN1" s="304"/>
      <c r="BO1" s="304"/>
      <c r="BP1" s="304"/>
      <c r="BQ1" s="304"/>
      <c r="BR1" s="304"/>
      <c r="BS1" s="304"/>
      <c r="BT1" s="304"/>
      <c r="BU1" s="272"/>
      <c r="BV1" s="272"/>
      <c r="BW1" s="304"/>
      <c r="BX1" s="272"/>
      <c r="BY1" s="272"/>
      <c r="BZ1" s="304"/>
      <c r="CA1" s="304"/>
      <c r="CB1" s="304"/>
      <c r="CC1" s="304"/>
      <c r="CD1" s="304"/>
      <c r="CE1" s="304"/>
      <c r="CF1" s="304"/>
      <c r="CG1" s="304"/>
      <c r="CH1" s="304"/>
      <c r="CI1" s="304"/>
      <c r="CJ1" s="304"/>
      <c r="CK1" s="304"/>
      <c r="CL1" s="304"/>
      <c r="CM1" s="304"/>
      <c r="CN1" s="304"/>
      <c r="CO1" s="304"/>
      <c r="CP1" s="304"/>
      <c r="CQ1" s="304"/>
      <c r="CR1" s="304"/>
      <c r="CS1" s="304"/>
      <c r="CT1" s="272"/>
      <c r="CU1" s="272"/>
      <c r="CV1" s="304"/>
      <c r="CW1" s="304"/>
      <c r="CX1" s="272"/>
      <c r="CY1" s="272"/>
      <c r="CZ1" s="304"/>
      <c r="DA1" s="272"/>
      <c r="DB1" s="272"/>
      <c r="DC1" s="97"/>
      <c r="DD1" s="97"/>
      <c r="DE1" s="97"/>
      <c r="DF1" s="97"/>
      <c r="DG1" s="97"/>
    </row>
    <row r="2" spans="3:111" ht="12.75">
      <c r="C2" s="61"/>
      <c r="D2" s="61"/>
      <c r="E2" s="62"/>
      <c r="F2" s="62"/>
      <c r="G2" s="175"/>
      <c r="H2" s="140"/>
      <c r="I2" s="175"/>
      <c r="J2" s="140"/>
      <c r="K2" s="175"/>
      <c r="L2" s="140"/>
      <c r="M2" s="175"/>
      <c r="N2" s="140"/>
      <c r="O2" s="175"/>
      <c r="P2" s="140"/>
      <c r="Q2" s="175"/>
      <c r="R2" s="140"/>
      <c r="S2" s="175"/>
      <c r="T2" s="140"/>
      <c r="U2" s="175"/>
      <c r="V2" s="140"/>
      <c r="W2" s="175"/>
      <c r="X2" s="140"/>
      <c r="Y2" s="175"/>
      <c r="Z2" s="140"/>
      <c r="AA2" s="574"/>
      <c r="AB2" s="140"/>
      <c r="AC2" s="574"/>
      <c r="AD2" s="140"/>
      <c r="AE2" s="574"/>
      <c r="AF2" s="140"/>
      <c r="AG2" s="574"/>
      <c r="AH2" s="140"/>
      <c r="AI2" s="574"/>
      <c r="AJ2" s="175"/>
      <c r="AK2" s="574"/>
      <c r="AL2" s="175"/>
      <c r="AM2" s="574"/>
      <c r="AN2" s="140"/>
      <c r="AO2" s="582"/>
      <c r="AP2" s="140"/>
      <c r="AQ2" s="582"/>
      <c r="AR2" s="181"/>
      <c r="AS2" s="582"/>
      <c r="AT2" s="181"/>
      <c r="AU2" s="582"/>
      <c r="AV2" s="181"/>
      <c r="AW2" s="582"/>
      <c r="AX2" s="181"/>
      <c r="AY2" s="582"/>
      <c r="AZ2" s="140"/>
      <c r="BA2" s="582"/>
      <c r="BB2" s="181"/>
      <c r="BC2" s="143"/>
      <c r="BD2" s="646"/>
      <c r="BE2" s="286"/>
      <c r="BF2" s="286"/>
      <c r="BG2" s="286"/>
      <c r="BH2" s="307"/>
      <c r="BI2" s="307"/>
      <c r="BJ2" s="307"/>
      <c r="BK2" s="307"/>
      <c r="BL2" s="307"/>
      <c r="BM2" s="307"/>
      <c r="BN2" s="307"/>
      <c r="BO2" s="307"/>
      <c r="BP2" s="307"/>
      <c r="BQ2" s="307"/>
      <c r="BR2" s="307"/>
      <c r="BS2" s="307"/>
      <c r="BT2" s="307"/>
      <c r="BU2" s="272"/>
      <c r="BV2" s="272"/>
      <c r="BW2" s="307"/>
      <c r="BX2" s="272"/>
      <c r="BY2" s="272"/>
      <c r="BZ2" s="307"/>
      <c r="CA2" s="307"/>
      <c r="CB2" s="307"/>
      <c r="CC2" s="307"/>
      <c r="CD2" s="307"/>
      <c r="CE2" s="307"/>
      <c r="CF2" s="307"/>
      <c r="CG2" s="307"/>
      <c r="CH2" s="307"/>
      <c r="CI2" s="307"/>
      <c r="CJ2" s="307"/>
      <c r="CK2" s="307"/>
      <c r="CL2" s="307"/>
      <c r="CM2" s="307"/>
      <c r="CN2" s="307"/>
      <c r="CO2" s="307"/>
      <c r="CP2" s="307"/>
      <c r="CQ2" s="307"/>
      <c r="CR2" s="307"/>
      <c r="CS2" s="307"/>
      <c r="CT2" s="272"/>
      <c r="CU2" s="272"/>
      <c r="CV2" s="307"/>
      <c r="CW2" s="307"/>
      <c r="CX2" s="272"/>
      <c r="CY2" s="272"/>
      <c r="CZ2" s="307"/>
      <c r="DA2" s="272"/>
      <c r="DB2" s="272"/>
      <c r="DC2" s="97"/>
      <c r="DD2" s="97"/>
      <c r="DE2" s="97"/>
      <c r="DF2" s="97"/>
      <c r="DG2" s="97"/>
    </row>
    <row r="3" spans="1:107" s="11" customFormat="1" ht="17.25" customHeight="1">
      <c r="A3" s="364"/>
      <c r="B3" s="364">
        <v>478</v>
      </c>
      <c r="C3" s="235" t="s">
        <v>244</v>
      </c>
      <c r="D3" s="472" t="s">
        <v>371</v>
      </c>
      <c r="E3" s="470"/>
      <c r="F3" s="240"/>
      <c r="G3" s="241"/>
      <c r="H3" s="242"/>
      <c r="I3" s="241"/>
      <c r="J3" s="242"/>
      <c r="K3" s="241"/>
      <c r="L3" s="242"/>
      <c r="M3" s="241"/>
      <c r="N3" s="242"/>
      <c r="O3" s="241"/>
      <c r="P3" s="240"/>
      <c r="Q3" s="241"/>
      <c r="R3" s="242"/>
      <c r="S3" s="241"/>
      <c r="T3" s="242"/>
      <c r="U3" s="241"/>
      <c r="V3" s="240"/>
      <c r="W3" s="241"/>
      <c r="X3" s="240"/>
      <c r="Y3" s="241"/>
      <c r="Z3" s="240"/>
      <c r="AA3" s="535"/>
      <c r="AB3" s="235" t="s">
        <v>245</v>
      </c>
      <c r="AC3" s="236"/>
      <c r="AD3" s="237"/>
      <c r="AE3" s="236"/>
      <c r="AF3" s="238"/>
      <c r="AG3" s="236"/>
      <c r="AH3" s="237"/>
      <c r="AI3" s="236"/>
      <c r="AJ3" s="237"/>
      <c r="AK3" s="236"/>
      <c r="AL3" s="237"/>
      <c r="AM3" s="236"/>
      <c r="AN3" s="239"/>
      <c r="AO3" s="555"/>
      <c r="AP3" s="127"/>
      <c r="AQ3" s="555"/>
      <c r="AR3" s="127"/>
      <c r="AS3" s="555"/>
      <c r="AT3" s="127"/>
      <c r="AU3" s="555"/>
      <c r="AV3" s="127"/>
      <c r="AW3" s="555"/>
      <c r="AX3" s="127"/>
      <c r="AY3" s="555"/>
      <c r="AZ3" s="239"/>
      <c r="BA3" s="555"/>
      <c r="BB3" s="248"/>
      <c r="BC3" s="204"/>
      <c r="BD3" s="444" t="s">
        <v>73</v>
      </c>
      <c r="BE3" s="288"/>
      <c r="BF3" s="289"/>
      <c r="BG3" s="290"/>
      <c r="BH3" s="375"/>
      <c r="BI3" s="375"/>
      <c r="BJ3" s="270"/>
      <c r="BK3" s="270"/>
      <c r="BL3" s="270"/>
      <c r="BM3" s="290"/>
      <c r="BN3" s="290"/>
      <c r="BO3" s="290"/>
      <c r="BP3" s="291"/>
      <c r="BQ3" s="291"/>
      <c r="BR3" s="290"/>
      <c r="BS3" s="290"/>
      <c r="BT3" s="290"/>
      <c r="BU3" s="290"/>
      <c r="BV3" s="288"/>
      <c r="BW3" s="290"/>
      <c r="BX3" s="290"/>
      <c r="BY3" s="288"/>
      <c r="BZ3" s="375"/>
      <c r="CA3" s="270"/>
      <c r="CB3" s="270"/>
      <c r="CC3" s="270"/>
      <c r="CD3" s="290"/>
      <c r="CE3" s="290"/>
      <c r="CF3" s="290"/>
      <c r="CG3" s="291"/>
      <c r="CH3" s="375"/>
      <c r="CI3" s="270"/>
      <c r="CJ3" s="270"/>
      <c r="CK3" s="270"/>
      <c r="CL3" s="290"/>
      <c r="CM3" s="290"/>
      <c r="CN3" s="290"/>
      <c r="CO3" s="291"/>
      <c r="CP3" s="291"/>
      <c r="CQ3" s="290"/>
      <c r="CR3" s="290"/>
      <c r="CS3" s="290"/>
      <c r="CT3" s="290"/>
      <c r="CU3" s="288"/>
      <c r="CV3" s="290"/>
      <c r="CW3" s="290"/>
      <c r="CX3" s="290"/>
      <c r="CY3" s="288"/>
      <c r="CZ3" s="290"/>
      <c r="DA3" s="290"/>
      <c r="DB3" s="288"/>
      <c r="DC3" s="124"/>
    </row>
    <row r="4" spans="1:106" s="11" customFormat="1" ht="3.75" customHeight="1">
      <c r="A4" s="364"/>
      <c r="B4" s="364"/>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473"/>
      <c r="AS4" s="473"/>
      <c r="AT4" s="473"/>
      <c r="AU4" s="473"/>
      <c r="AV4" s="473"/>
      <c r="AW4" s="473"/>
      <c r="AX4" s="473"/>
      <c r="AY4" s="473"/>
      <c r="AZ4" s="473"/>
      <c r="BA4" s="473"/>
      <c r="BB4" s="195"/>
      <c r="BC4" s="204"/>
      <c r="BD4" s="450"/>
      <c r="BE4" s="287"/>
      <c r="BF4" s="287"/>
      <c r="BG4" s="287"/>
      <c r="BH4" s="287"/>
      <c r="BI4" s="308"/>
      <c r="BJ4" s="308"/>
      <c r="BK4" s="308"/>
      <c r="BL4" s="308"/>
      <c r="BM4" s="308"/>
      <c r="BN4" s="308"/>
      <c r="BO4" s="309"/>
      <c r="BP4" s="309"/>
      <c r="BQ4" s="270"/>
      <c r="BR4" s="309"/>
      <c r="BS4" s="309"/>
      <c r="BT4" s="309"/>
      <c r="BU4" s="288"/>
      <c r="BV4" s="287"/>
      <c r="BW4" s="309"/>
      <c r="BX4" s="288"/>
      <c r="BY4" s="287"/>
      <c r="BZ4" s="308"/>
      <c r="CA4" s="308"/>
      <c r="CB4" s="308"/>
      <c r="CC4" s="308"/>
      <c r="CD4" s="308"/>
      <c r="CE4" s="308"/>
      <c r="CF4" s="309"/>
      <c r="CG4" s="309"/>
      <c r="CH4" s="308"/>
      <c r="CI4" s="308"/>
      <c r="CJ4" s="308"/>
      <c r="CK4" s="308"/>
      <c r="CL4" s="308"/>
      <c r="CM4" s="308"/>
      <c r="CN4" s="309"/>
      <c r="CO4" s="309"/>
      <c r="CP4" s="270"/>
      <c r="CQ4" s="309"/>
      <c r="CR4" s="309"/>
      <c r="CS4" s="309"/>
      <c r="CT4" s="288"/>
      <c r="CU4" s="287"/>
      <c r="CV4" s="309"/>
      <c r="CW4" s="309"/>
      <c r="CX4" s="288"/>
      <c r="CY4" s="287"/>
      <c r="CZ4" s="309"/>
      <c r="DA4" s="288"/>
      <c r="DB4" s="287"/>
    </row>
    <row r="5" spans="3:111" ht="2.25" customHeight="1">
      <c r="C5" s="68"/>
      <c r="D5" s="68"/>
      <c r="E5" s="68"/>
      <c r="F5" s="68"/>
      <c r="G5" s="176"/>
      <c r="H5" s="141"/>
      <c r="I5" s="176"/>
      <c r="J5" s="141"/>
      <c r="K5" s="176"/>
      <c r="L5" s="141"/>
      <c r="M5" s="176"/>
      <c r="N5" s="141"/>
      <c r="O5" s="176"/>
      <c r="P5" s="141"/>
      <c r="Q5" s="176"/>
      <c r="R5" s="141"/>
      <c r="S5" s="176"/>
      <c r="T5" s="141"/>
      <c r="U5" s="176"/>
      <c r="V5" s="141"/>
      <c r="W5" s="176"/>
      <c r="X5" s="141"/>
      <c r="Y5" s="176"/>
      <c r="Z5" s="141"/>
      <c r="AA5" s="575"/>
      <c r="AB5" s="141"/>
      <c r="AC5" s="575"/>
      <c r="AD5" s="141"/>
      <c r="AE5" s="575"/>
      <c r="AF5" s="141"/>
      <c r="AG5" s="575"/>
      <c r="AH5" s="141"/>
      <c r="AI5" s="575"/>
      <c r="AJ5" s="176"/>
      <c r="AK5" s="575"/>
      <c r="AL5" s="176"/>
      <c r="AM5" s="575"/>
      <c r="AN5" s="141"/>
      <c r="AP5" s="141"/>
      <c r="AZ5" s="141"/>
      <c r="BC5" s="200"/>
      <c r="BD5" s="697"/>
      <c r="BE5" s="271"/>
      <c r="BF5" s="271"/>
      <c r="BG5" s="271"/>
      <c r="BH5" s="311"/>
      <c r="BI5" s="311"/>
      <c r="BJ5" s="311"/>
      <c r="BK5" s="311"/>
      <c r="BL5" s="311"/>
      <c r="BM5" s="311"/>
      <c r="BN5" s="311"/>
      <c r="BO5" s="311"/>
      <c r="BP5" s="311"/>
      <c r="BQ5" s="311"/>
      <c r="BR5" s="311"/>
      <c r="BS5" s="311"/>
      <c r="BT5" s="311"/>
      <c r="BU5" s="288"/>
      <c r="BV5" s="288"/>
      <c r="BW5" s="311"/>
      <c r="BX5" s="288"/>
      <c r="BY5" s="288"/>
      <c r="BZ5" s="311"/>
      <c r="CA5" s="311"/>
      <c r="CB5" s="311"/>
      <c r="CC5" s="311"/>
      <c r="CD5" s="311"/>
      <c r="CE5" s="311"/>
      <c r="CF5" s="311"/>
      <c r="CG5" s="311"/>
      <c r="CH5" s="311"/>
      <c r="CI5" s="311"/>
      <c r="CJ5" s="311"/>
      <c r="CK5" s="311"/>
      <c r="CL5" s="311"/>
      <c r="CM5" s="311"/>
      <c r="CN5" s="311"/>
      <c r="CO5" s="311"/>
      <c r="CP5" s="311"/>
      <c r="CQ5" s="311"/>
      <c r="CR5" s="311"/>
      <c r="CS5" s="311"/>
      <c r="CT5" s="288"/>
      <c r="CU5" s="288"/>
      <c r="CV5" s="311"/>
      <c r="CW5" s="311"/>
      <c r="CX5" s="288"/>
      <c r="CY5" s="288"/>
      <c r="CZ5" s="311"/>
      <c r="DA5" s="288"/>
      <c r="DB5" s="288"/>
      <c r="DC5" s="124"/>
      <c r="DD5" s="97"/>
      <c r="DE5" s="97"/>
      <c r="DF5" s="97"/>
      <c r="DG5" s="97"/>
    </row>
    <row r="6" spans="2:111" ht="18.75" customHeight="1">
      <c r="B6" s="364">
        <v>164</v>
      </c>
      <c r="C6" s="121" t="s">
        <v>172</v>
      </c>
      <c r="D6" s="121"/>
      <c r="E6" s="121"/>
      <c r="F6" s="121"/>
      <c r="G6" s="177"/>
      <c r="H6" s="154"/>
      <c r="I6" s="177"/>
      <c r="J6" s="154"/>
      <c r="K6" s="177"/>
      <c r="L6" s="154"/>
      <c r="M6" s="177"/>
      <c r="N6" s="154"/>
      <c r="O6" s="177"/>
      <c r="P6" s="154"/>
      <c r="Q6" s="177"/>
      <c r="R6" s="154"/>
      <c r="S6" s="177"/>
      <c r="T6" s="154"/>
      <c r="U6" s="177"/>
      <c r="V6" s="154"/>
      <c r="W6" s="177"/>
      <c r="X6" s="154"/>
      <c r="Y6" s="177"/>
      <c r="Z6" s="154"/>
      <c r="AA6" s="576"/>
      <c r="AB6" s="154"/>
      <c r="AC6" s="576"/>
      <c r="AD6" s="154"/>
      <c r="AE6" s="576"/>
      <c r="AF6" s="154"/>
      <c r="AG6" s="576"/>
      <c r="AH6" s="154"/>
      <c r="AI6" s="576"/>
      <c r="AJ6" s="177"/>
      <c r="AK6" s="576"/>
      <c r="AL6" s="177"/>
      <c r="AM6" s="576"/>
      <c r="AN6" s="154"/>
      <c r="AO6" s="576"/>
      <c r="AP6" s="154"/>
      <c r="AQ6" s="576"/>
      <c r="AR6" s="177"/>
      <c r="AS6" s="576"/>
      <c r="AT6" s="177"/>
      <c r="AU6" s="576"/>
      <c r="AV6" s="177"/>
      <c r="AW6" s="576"/>
      <c r="AX6" s="177"/>
      <c r="AY6" s="576"/>
      <c r="AZ6" s="154"/>
      <c r="BA6" s="576"/>
      <c r="BB6" s="207"/>
      <c r="BC6" s="206"/>
      <c r="BD6" s="448" t="s">
        <v>4</v>
      </c>
      <c r="BE6" s="680"/>
      <c r="BF6" s="680"/>
      <c r="BG6" s="680"/>
      <c r="BH6" s="320"/>
      <c r="BI6" s="320"/>
      <c r="BJ6" s="320"/>
      <c r="BK6" s="320"/>
      <c r="BL6" s="320"/>
      <c r="BM6" s="320"/>
      <c r="BN6" s="320"/>
      <c r="BO6" s="320"/>
      <c r="BP6" s="320"/>
      <c r="BQ6" s="320"/>
      <c r="BR6" s="320"/>
      <c r="BS6" s="320"/>
      <c r="BT6" s="320"/>
      <c r="BU6" s="272"/>
      <c r="BV6" s="272"/>
      <c r="BW6" s="320"/>
      <c r="BX6" s="272"/>
      <c r="BY6" s="272"/>
      <c r="BZ6" s="320"/>
      <c r="CA6" s="320"/>
      <c r="CB6" s="320"/>
      <c r="CC6" s="320"/>
      <c r="CD6" s="320"/>
      <c r="CE6" s="320"/>
      <c r="CF6" s="320"/>
      <c r="CG6" s="320"/>
      <c r="CH6" s="320"/>
      <c r="CI6" s="320"/>
      <c r="CJ6" s="320"/>
      <c r="CK6" s="320"/>
      <c r="CL6" s="320"/>
      <c r="CM6" s="320"/>
      <c r="CN6" s="320"/>
      <c r="CO6" s="320"/>
      <c r="CP6" s="320"/>
      <c r="CQ6" s="320"/>
      <c r="CR6" s="320"/>
      <c r="CS6" s="320"/>
      <c r="CT6" s="272"/>
      <c r="CU6" s="272"/>
      <c r="CV6" s="320"/>
      <c r="CW6" s="320"/>
      <c r="CX6" s="272"/>
      <c r="CY6" s="272"/>
      <c r="CZ6" s="320"/>
      <c r="DA6" s="272"/>
      <c r="DB6" s="272"/>
      <c r="DC6" s="97"/>
      <c r="DD6" s="97"/>
      <c r="DE6" s="97"/>
      <c r="DF6" s="97"/>
      <c r="DG6" s="97"/>
    </row>
    <row r="7" spans="1:105" ht="14.25" customHeight="1">
      <c r="A7" s="364"/>
      <c r="D7" s="486"/>
      <c r="F7" s="795" t="s">
        <v>243</v>
      </c>
      <c r="G7" s="186"/>
      <c r="H7" s="165"/>
      <c r="I7" s="186"/>
      <c r="J7" s="165"/>
      <c r="K7" s="186"/>
      <c r="L7" s="165"/>
      <c r="M7" s="186"/>
      <c r="N7" s="165"/>
      <c r="O7" s="186"/>
      <c r="P7" s="165"/>
      <c r="Q7" s="186"/>
      <c r="R7" s="165"/>
      <c r="S7" s="186"/>
      <c r="T7" s="165"/>
      <c r="U7" s="186"/>
      <c r="V7" s="165"/>
      <c r="W7" s="186"/>
      <c r="Y7" s="244"/>
      <c r="AA7" s="487"/>
      <c r="AB7" s="488"/>
      <c r="AC7" s="487"/>
      <c r="AD7" s="488"/>
      <c r="AE7" s="487"/>
      <c r="AF7" s="489"/>
      <c r="AG7" s="487"/>
      <c r="AI7" s="244"/>
      <c r="AJ7" s="245"/>
      <c r="AK7" s="544"/>
      <c r="AL7" s="246"/>
      <c r="AM7" s="244"/>
      <c r="AN7" s="247"/>
      <c r="AO7" s="499"/>
      <c r="AP7" s="15"/>
      <c r="AR7" s="345"/>
      <c r="AS7" s="558"/>
      <c r="AT7" s="345"/>
      <c r="AU7" s="558"/>
      <c r="AV7" s="345"/>
      <c r="AW7" s="558"/>
      <c r="AX7" s="345"/>
      <c r="AY7" s="558"/>
      <c r="AZ7" s="247"/>
      <c r="BB7" s="194"/>
      <c r="BC7" s="97"/>
      <c r="BD7" s="451" t="s">
        <v>80</v>
      </c>
      <c r="BH7" s="275"/>
      <c r="BI7" s="276"/>
      <c r="BJ7" s="277"/>
      <c r="BK7" s="277"/>
      <c r="BL7" s="277"/>
      <c r="BM7" s="277"/>
      <c r="BN7" s="277"/>
      <c r="BO7" s="277"/>
      <c r="BP7" s="277"/>
      <c r="BQ7" s="277"/>
      <c r="BR7" s="268"/>
      <c r="BS7" s="268"/>
      <c r="BT7" s="268"/>
      <c r="BU7" s="268"/>
      <c r="BW7" s="268"/>
      <c r="BX7" s="268"/>
      <c r="BZ7" s="276"/>
      <c r="CA7" s="277"/>
      <c r="CB7" s="277"/>
      <c r="CC7" s="277"/>
      <c r="CD7" s="277"/>
      <c r="CE7" s="277"/>
      <c r="CF7" s="277"/>
      <c r="CG7" s="277"/>
      <c r="CH7" s="276"/>
      <c r="CI7" s="277"/>
      <c r="CJ7" s="277"/>
      <c r="CK7" s="277"/>
      <c r="CL7" s="277"/>
      <c r="CM7" s="277"/>
      <c r="CN7" s="277"/>
      <c r="CO7" s="277"/>
      <c r="CP7" s="277"/>
      <c r="CQ7" s="268"/>
      <c r="CR7" s="268"/>
      <c r="CS7" s="268"/>
      <c r="CT7" s="268"/>
      <c r="CV7" s="268"/>
      <c r="CW7" s="268"/>
      <c r="CX7" s="268"/>
      <c r="CZ7" s="268"/>
      <c r="DA7" s="268"/>
    </row>
    <row r="8" spans="1:106" s="95" customFormat="1" ht="23.25" customHeight="1">
      <c r="A8" s="371"/>
      <c r="B8" s="476">
        <v>2</v>
      </c>
      <c r="C8" s="71" t="s">
        <v>240</v>
      </c>
      <c r="D8" s="71" t="s">
        <v>241</v>
      </c>
      <c r="E8" s="71" t="s">
        <v>242</v>
      </c>
      <c r="F8" s="678">
        <v>1990</v>
      </c>
      <c r="G8" s="679"/>
      <c r="H8" s="678">
        <v>1995</v>
      </c>
      <c r="I8" s="679"/>
      <c r="J8" s="678">
        <v>1996</v>
      </c>
      <c r="K8" s="679"/>
      <c r="L8" s="678">
        <v>1997</v>
      </c>
      <c r="M8" s="679"/>
      <c r="N8" s="678">
        <v>1998</v>
      </c>
      <c r="O8" s="679"/>
      <c r="P8" s="678">
        <v>1999</v>
      </c>
      <c r="Q8" s="679"/>
      <c r="R8" s="678">
        <v>2000</v>
      </c>
      <c r="S8" s="679"/>
      <c r="T8" s="678">
        <v>2001</v>
      </c>
      <c r="U8" s="679"/>
      <c r="V8" s="678">
        <v>2002</v>
      </c>
      <c r="W8" s="679"/>
      <c r="X8" s="678">
        <v>2003</v>
      </c>
      <c r="Y8" s="679"/>
      <c r="Z8" s="678">
        <v>2004</v>
      </c>
      <c r="AA8" s="698"/>
      <c r="AB8" s="678">
        <v>2005</v>
      </c>
      <c r="AC8" s="698"/>
      <c r="AD8" s="678">
        <v>2006</v>
      </c>
      <c r="AE8" s="698"/>
      <c r="AF8" s="678">
        <v>2007</v>
      </c>
      <c r="AG8" s="698"/>
      <c r="AH8" s="678">
        <v>2008</v>
      </c>
      <c r="AI8" s="698"/>
      <c r="AJ8" s="678">
        <v>2009</v>
      </c>
      <c r="AK8" s="698"/>
      <c r="AL8" s="678">
        <v>2010</v>
      </c>
      <c r="AM8" s="699"/>
      <c r="AN8" s="678">
        <v>2011</v>
      </c>
      <c r="AO8" s="698"/>
      <c r="AP8" s="678">
        <v>2012</v>
      </c>
      <c r="AQ8" s="699"/>
      <c r="AR8" s="678">
        <v>2013</v>
      </c>
      <c r="AS8" s="698"/>
      <c r="AT8" s="678">
        <v>2014</v>
      </c>
      <c r="AU8" s="699"/>
      <c r="AV8" s="678">
        <v>2015</v>
      </c>
      <c r="AW8" s="698"/>
      <c r="AX8" s="678">
        <v>2016</v>
      </c>
      <c r="AY8" s="699"/>
      <c r="AZ8" s="678">
        <v>2017</v>
      </c>
      <c r="BA8" s="698"/>
      <c r="BB8" s="155"/>
      <c r="BC8" s="332"/>
      <c r="BD8" s="645" t="s">
        <v>24</v>
      </c>
      <c r="BE8" s="645" t="s">
        <v>25</v>
      </c>
      <c r="BF8" s="645" t="s">
        <v>26</v>
      </c>
      <c r="BG8" s="678">
        <v>1990</v>
      </c>
      <c r="BH8" s="679"/>
      <c r="BI8" s="678">
        <v>1995</v>
      </c>
      <c r="BJ8" s="679"/>
      <c r="BK8" s="678">
        <v>1996</v>
      </c>
      <c r="BL8" s="679"/>
      <c r="BM8" s="678">
        <v>1997</v>
      </c>
      <c r="BN8" s="679"/>
      <c r="BO8" s="678">
        <v>1998</v>
      </c>
      <c r="BP8" s="679"/>
      <c r="BQ8" s="678">
        <v>1999</v>
      </c>
      <c r="BR8" s="679"/>
      <c r="BS8" s="678">
        <v>2000</v>
      </c>
      <c r="BT8" s="679"/>
      <c r="BU8" s="678">
        <v>2001</v>
      </c>
      <c r="BV8" s="679"/>
      <c r="BW8" s="678">
        <v>2002</v>
      </c>
      <c r="BX8" s="679"/>
      <c r="BY8" s="678">
        <v>2003</v>
      </c>
      <c r="BZ8" s="679"/>
      <c r="CA8" s="678">
        <v>2004</v>
      </c>
      <c r="CB8" s="679"/>
      <c r="CC8" s="678">
        <v>2005</v>
      </c>
      <c r="CD8" s="679"/>
      <c r="CE8" s="678">
        <v>2006</v>
      </c>
      <c r="CF8" s="679"/>
      <c r="CG8" s="678">
        <v>2007</v>
      </c>
      <c r="CH8" s="679"/>
      <c r="CI8" s="678">
        <v>2008</v>
      </c>
      <c r="CJ8" s="679"/>
      <c r="CK8" s="678">
        <v>2009</v>
      </c>
      <c r="CL8" s="679"/>
      <c r="CM8" s="678">
        <v>2010</v>
      </c>
      <c r="CN8" s="700"/>
      <c r="CO8" s="678">
        <v>2011</v>
      </c>
      <c r="CP8" s="701"/>
      <c r="CQ8" s="678">
        <v>2012</v>
      </c>
      <c r="CR8" s="700"/>
      <c r="CS8" s="678">
        <v>2013</v>
      </c>
      <c r="CT8" s="700"/>
      <c r="CU8" s="678">
        <v>2014</v>
      </c>
      <c r="CV8" s="701"/>
      <c r="CW8" s="678">
        <v>2015</v>
      </c>
      <c r="CX8" s="700"/>
      <c r="CY8" s="678">
        <v>2016</v>
      </c>
      <c r="CZ8" s="701"/>
      <c r="DA8" s="678">
        <v>2017</v>
      </c>
      <c r="DB8" s="700"/>
    </row>
    <row r="9" spans="2:106" ht="18.75" customHeight="1">
      <c r="B9" s="399">
        <v>1884</v>
      </c>
      <c r="C9" s="714">
        <v>1</v>
      </c>
      <c r="D9" s="840" t="s">
        <v>283</v>
      </c>
      <c r="E9" s="714" t="s">
        <v>33</v>
      </c>
      <c r="F9" s="719"/>
      <c r="G9" s="626"/>
      <c r="H9" s="719"/>
      <c r="I9" s="626"/>
      <c r="J9" s="719"/>
      <c r="K9" s="626"/>
      <c r="L9" s="719"/>
      <c r="M9" s="626"/>
      <c r="N9" s="719"/>
      <c r="O9" s="626"/>
      <c r="P9" s="719"/>
      <c r="Q9" s="626"/>
      <c r="R9" s="719"/>
      <c r="S9" s="626"/>
      <c r="T9" s="719"/>
      <c r="U9" s="626"/>
      <c r="V9" s="719"/>
      <c r="W9" s="626"/>
      <c r="X9" s="719"/>
      <c r="Y9" s="626"/>
      <c r="Z9" s="719"/>
      <c r="AA9" s="626"/>
      <c r="AB9" s="719"/>
      <c r="AC9" s="626"/>
      <c r="AD9" s="719"/>
      <c r="AE9" s="626"/>
      <c r="AF9" s="719"/>
      <c r="AG9" s="626"/>
      <c r="AH9" s="719"/>
      <c r="AI9" s="626"/>
      <c r="AJ9" s="719"/>
      <c r="AK9" s="626"/>
      <c r="AL9" s="719"/>
      <c r="AM9" s="626"/>
      <c r="AN9" s="719"/>
      <c r="AO9" s="626"/>
      <c r="AP9" s="719"/>
      <c r="AQ9" s="626"/>
      <c r="AR9" s="719"/>
      <c r="AS9" s="626"/>
      <c r="AT9" s="719"/>
      <c r="AU9" s="626"/>
      <c r="AV9" s="719"/>
      <c r="AW9" s="626"/>
      <c r="AX9" s="719"/>
      <c r="AY9" s="626"/>
      <c r="AZ9" s="719">
        <v>6</v>
      </c>
      <c r="BA9" s="626" t="s">
        <v>372</v>
      </c>
      <c r="BB9" s="156"/>
      <c r="BC9" s="79"/>
      <c r="BD9" s="685">
        <v>1</v>
      </c>
      <c r="BE9" s="293" t="s">
        <v>35</v>
      </c>
      <c r="BF9" s="227" t="s">
        <v>33</v>
      </c>
      <c r="BG9" s="294" t="s">
        <v>0</v>
      </c>
      <c r="BH9" s="774"/>
      <c r="BI9" s="639" t="str">
        <f aca="true" t="shared" si="0" ref="BI9:BI16">IF(OR(ISBLANK(F9),ISBLANK(H9)),"N/A",IF(ABS(H9-F9)&gt;20,"&gt; 20%","ok"))</f>
        <v>N/A</v>
      </c>
      <c r="BJ9" s="774"/>
      <c r="BK9" s="639" t="str">
        <f aca="true" t="shared" si="1" ref="BK9:BK16">IF(OR(ISBLANK(H9),ISBLANK(J9)),"N/A",IF(ABS(J9-H9)&gt;10,"&gt; 10%","ok"))</f>
        <v>N/A</v>
      </c>
      <c r="BL9" s="639"/>
      <c r="BM9" s="639" t="str">
        <f aca="true" t="shared" si="2" ref="BM9:BM16">IF(OR(ISBLANK(J9),ISBLANK(L9)),"N/A",IF(ABS(L9-J9)&gt;10,"&gt; 10%","ok"))</f>
        <v>N/A</v>
      </c>
      <c r="BN9" s="639"/>
      <c r="BO9" s="639" t="str">
        <f aca="true" t="shared" si="3" ref="BO9:BO16">IF(OR(ISBLANK(L9),ISBLANK(N9)),"N/A",IF(ABS(N9-L9)&gt;10,"&gt; 10%","ok"))</f>
        <v>N/A</v>
      </c>
      <c r="BP9" s="639"/>
      <c r="BQ9" s="639" t="str">
        <f aca="true" t="shared" si="4" ref="BQ9:BQ16">IF(OR(ISBLANK(N9),ISBLANK(P9)),"N/A",IF(ABS(P9-N9)&gt;10,"&gt; 10%","ok"))</f>
        <v>N/A</v>
      </c>
      <c r="BR9" s="639"/>
      <c r="BS9" s="639" t="str">
        <f aca="true" t="shared" si="5" ref="BS9:BS16">IF(OR(ISBLANK(P9),ISBLANK(R9)),"N/A",IF(ABS(R9-P9)&gt;10,"&gt; 10%","ok"))</f>
        <v>N/A</v>
      </c>
      <c r="BT9" s="639"/>
      <c r="BU9" s="639" t="str">
        <f aca="true" t="shared" si="6" ref="BU9:BU16">IF(OR(ISBLANK(R9),ISBLANK(T9)),"N/A",IF(ABS(T9-R9)&gt;10,"&gt; 10%","ok"))</f>
        <v>N/A</v>
      </c>
      <c r="BV9" s="639"/>
      <c r="BW9" s="639" t="str">
        <f aca="true" t="shared" si="7" ref="BW9:BW16">IF(OR(ISBLANK(T9),ISBLANK(V9)),"N/A",IF(ABS(V9-T9)&gt;10,"&gt; 10%","ok"))</f>
        <v>N/A</v>
      </c>
      <c r="BX9" s="639"/>
      <c r="BY9" s="639" t="str">
        <f aca="true" t="shared" si="8" ref="BY9:BY16">IF(OR(ISBLANK(V9),ISBLANK(X9)),"N/A",IF(ABS(X9-V9)&gt;10,"&gt; 10%","ok"))</f>
        <v>N/A</v>
      </c>
      <c r="BZ9" s="639"/>
      <c r="CA9" s="639" t="str">
        <f aca="true" t="shared" si="9" ref="CA9:CA16">IF(OR(ISBLANK(X9),ISBLANK(Z9)),"N/A",IF(ABS(Z9-X9)&gt;10,"&gt; 10%","ok"))</f>
        <v>N/A</v>
      </c>
      <c r="CB9" s="639"/>
      <c r="CC9" s="639" t="str">
        <f aca="true" t="shared" si="10" ref="CC9:CC16">IF(OR(ISBLANK(Z9),ISBLANK(AB9)),"N/A",IF(ABS(AB9-Z9)&gt;10,"&gt; 10%","ok"))</f>
        <v>N/A</v>
      </c>
      <c r="CD9" s="639"/>
      <c r="CE9" s="639" t="str">
        <f aca="true" t="shared" si="11" ref="CE9:CE16">IF(OR(ISBLANK(AB9),ISBLANK(AD9)),"N/A",IF(ABS(AD9-AB9)&gt;10,"&gt; 10%","ok"))</f>
        <v>N/A</v>
      </c>
      <c r="CF9" s="639"/>
      <c r="CG9" s="639" t="str">
        <f aca="true" t="shared" si="12" ref="CG9:CG16">IF(OR(ISBLANK(AD9),ISBLANK(AF9)),"N/A",IF(ABS(AF9-AD9)&gt;10,"&gt; 10%","ok"))</f>
        <v>N/A</v>
      </c>
      <c r="CH9" s="639"/>
      <c r="CI9" s="639" t="str">
        <f aca="true" t="shared" si="13" ref="CI9:CI16">IF(OR(ISBLANK(AF9),ISBLANK(AH9)),"N/A",IF(ABS(AH9-AF9)&gt;10,"&gt; 10%","ok"))</f>
        <v>N/A</v>
      </c>
      <c r="CJ9" s="639"/>
      <c r="CK9" s="639" t="str">
        <f aca="true" t="shared" si="14" ref="CK9:CK16">IF(OR(ISBLANK(AH9),ISBLANK(AJ9)),"N/A",IF(ABS(AJ9-AH9)&gt;10,"&gt; 10%","ok"))</f>
        <v>N/A</v>
      </c>
      <c r="CL9" s="639"/>
      <c r="CM9" s="639" t="str">
        <f aca="true" t="shared" si="15" ref="CM9:CM16">IF(OR(ISBLANK(AJ9),ISBLANK(AL9)),"N/A",IF(ABS(AL9-AJ9)&gt;10,"&gt; 10%","ok"))</f>
        <v>N/A</v>
      </c>
      <c r="CN9" s="639"/>
      <c r="CO9" s="639" t="str">
        <f aca="true" t="shared" si="16" ref="CO9:CO16">IF(OR(ISBLANK(AL9),ISBLANK(AN9)),"N/A",IF(ABS(AN9-AL9)&gt;10,"&gt; 10%","ok"))</f>
        <v>N/A</v>
      </c>
      <c r="CP9" s="639"/>
      <c r="CQ9" s="639" t="str">
        <f aca="true" t="shared" si="17" ref="CQ9:CQ16">IF(OR(ISBLANK(AN9),ISBLANK(AP9)),"N/A",IF(ABS(AP9-AN9)&gt;10,"&gt; 10%","ok"))</f>
        <v>N/A</v>
      </c>
      <c r="CR9" s="785"/>
      <c r="CS9" s="639" t="str">
        <f aca="true" t="shared" si="18" ref="CS9:CS16">IF(OR(ISBLANK(AP9),ISBLANK(AR9)),"N/A",IF(ABS(AR9-AP9)&gt;10,"&gt; 10%","ok"))</f>
        <v>N/A</v>
      </c>
      <c r="CT9" s="639"/>
      <c r="CU9" s="639" t="str">
        <f aca="true" t="shared" si="19" ref="CU9:CU16">IF(OR(ISBLANK(AR9),ISBLANK(AT9)),"N/A",IF(ABS(AT9-AR9)&gt;10,"&gt; 10%","ok"))</f>
        <v>N/A</v>
      </c>
      <c r="CV9" s="639"/>
      <c r="CW9" s="639" t="str">
        <f aca="true" t="shared" si="20" ref="CW9:CW16">IF(OR(ISBLANK(AT9),ISBLANK(AV9)),"N/A",IF(ABS(AV9-AT9)&gt;10,"&gt; 10%","ok"))</f>
        <v>N/A</v>
      </c>
      <c r="CX9" s="639"/>
      <c r="CY9" s="639" t="str">
        <f aca="true" t="shared" si="21" ref="CY9:CY16">IF(OR(ISBLANK(AV9),ISBLANK(AX9)),"N/A",IF(ABS(AX9-AV9)&gt;10,"&gt; 10%","ok"))</f>
        <v>N/A</v>
      </c>
      <c r="CZ9" s="639"/>
      <c r="DA9" s="639" t="str">
        <f>IF(OR(ISBLANK(AX9),ISBLANK(AZ9)),"N/A",IF(ABS(AZ9-AX9)&gt;10,"&gt; 10%","ok"))</f>
        <v>N/A</v>
      </c>
      <c r="DB9" s="785"/>
    </row>
    <row r="10" spans="2:106" ht="18.75" customHeight="1">
      <c r="B10" s="399">
        <v>1885</v>
      </c>
      <c r="C10" s="715">
        <v>2</v>
      </c>
      <c r="D10" s="840" t="s">
        <v>36</v>
      </c>
      <c r="E10" s="715" t="s">
        <v>33</v>
      </c>
      <c r="F10" s="731"/>
      <c r="G10" s="625"/>
      <c r="H10" s="731"/>
      <c r="I10" s="625"/>
      <c r="J10" s="731"/>
      <c r="K10" s="625"/>
      <c r="L10" s="731"/>
      <c r="M10" s="625"/>
      <c r="N10" s="731"/>
      <c r="O10" s="625"/>
      <c r="P10" s="731"/>
      <c r="Q10" s="625"/>
      <c r="R10" s="731"/>
      <c r="S10" s="625"/>
      <c r="T10" s="731"/>
      <c r="U10" s="625"/>
      <c r="V10" s="731"/>
      <c r="W10" s="625"/>
      <c r="X10" s="731"/>
      <c r="Y10" s="625"/>
      <c r="Z10" s="731"/>
      <c r="AA10" s="625"/>
      <c r="AB10" s="731"/>
      <c r="AC10" s="625"/>
      <c r="AD10" s="731"/>
      <c r="AE10" s="625"/>
      <c r="AF10" s="731"/>
      <c r="AG10" s="625"/>
      <c r="AH10" s="731"/>
      <c r="AI10" s="625"/>
      <c r="AJ10" s="731"/>
      <c r="AK10" s="625"/>
      <c r="AL10" s="731"/>
      <c r="AM10" s="625"/>
      <c r="AN10" s="731"/>
      <c r="AO10" s="625"/>
      <c r="AP10" s="731"/>
      <c r="AQ10" s="625"/>
      <c r="AR10" s="731"/>
      <c r="AS10" s="625"/>
      <c r="AT10" s="731"/>
      <c r="AU10" s="625"/>
      <c r="AV10" s="731"/>
      <c r="AW10" s="625"/>
      <c r="AX10" s="731"/>
      <c r="AY10" s="625"/>
      <c r="AZ10" s="731"/>
      <c r="BA10" s="731"/>
      <c r="BB10" s="156"/>
      <c r="BC10" s="79"/>
      <c r="BD10" s="686">
        <v>2</v>
      </c>
      <c r="BE10" s="293" t="s">
        <v>36</v>
      </c>
      <c r="BF10" s="227" t="s">
        <v>33</v>
      </c>
      <c r="BG10" s="294" t="s">
        <v>0</v>
      </c>
      <c r="BH10" s="774"/>
      <c r="BI10" s="639" t="str">
        <f t="shared" si="0"/>
        <v>N/A</v>
      </c>
      <c r="BJ10" s="775"/>
      <c r="BK10" s="639" t="str">
        <f t="shared" si="1"/>
        <v>N/A</v>
      </c>
      <c r="BL10" s="639"/>
      <c r="BM10" s="639" t="str">
        <f t="shared" si="2"/>
        <v>N/A</v>
      </c>
      <c r="BN10" s="639"/>
      <c r="BO10" s="639" t="str">
        <f t="shared" si="3"/>
        <v>N/A</v>
      </c>
      <c r="BP10" s="639"/>
      <c r="BQ10" s="639" t="str">
        <f t="shared" si="4"/>
        <v>N/A</v>
      </c>
      <c r="BR10" s="639"/>
      <c r="BS10" s="639" t="str">
        <f t="shared" si="5"/>
        <v>N/A</v>
      </c>
      <c r="BT10" s="639"/>
      <c r="BU10" s="639" t="str">
        <f t="shared" si="6"/>
        <v>N/A</v>
      </c>
      <c r="BV10" s="639"/>
      <c r="BW10" s="639" t="str">
        <f t="shared" si="7"/>
        <v>N/A</v>
      </c>
      <c r="BX10" s="639"/>
      <c r="BY10" s="639" t="str">
        <f t="shared" si="8"/>
        <v>N/A</v>
      </c>
      <c r="BZ10" s="639"/>
      <c r="CA10" s="639" t="str">
        <f t="shared" si="9"/>
        <v>N/A</v>
      </c>
      <c r="CB10" s="639"/>
      <c r="CC10" s="639" t="str">
        <f t="shared" si="10"/>
        <v>N/A</v>
      </c>
      <c r="CD10" s="639"/>
      <c r="CE10" s="639" t="str">
        <f t="shared" si="11"/>
        <v>N/A</v>
      </c>
      <c r="CF10" s="639"/>
      <c r="CG10" s="639" t="str">
        <f t="shared" si="12"/>
        <v>N/A</v>
      </c>
      <c r="CH10" s="639"/>
      <c r="CI10" s="639" t="str">
        <f t="shared" si="13"/>
        <v>N/A</v>
      </c>
      <c r="CJ10" s="639"/>
      <c r="CK10" s="639" t="str">
        <f t="shared" si="14"/>
        <v>N/A</v>
      </c>
      <c r="CL10" s="639"/>
      <c r="CM10" s="639" t="str">
        <f t="shared" si="15"/>
        <v>N/A</v>
      </c>
      <c r="CN10" s="639"/>
      <c r="CO10" s="639" t="str">
        <f t="shared" si="16"/>
        <v>N/A</v>
      </c>
      <c r="CP10" s="639"/>
      <c r="CQ10" s="639" t="str">
        <f t="shared" si="17"/>
        <v>N/A</v>
      </c>
      <c r="CR10" s="775"/>
      <c r="CS10" s="639" t="str">
        <f t="shared" si="18"/>
        <v>N/A</v>
      </c>
      <c r="CT10" s="639"/>
      <c r="CU10" s="639" t="str">
        <f t="shared" si="19"/>
        <v>N/A</v>
      </c>
      <c r="CV10" s="639"/>
      <c r="CW10" s="639" t="str">
        <f t="shared" si="20"/>
        <v>N/A</v>
      </c>
      <c r="CX10" s="639"/>
      <c r="CY10" s="639" t="str">
        <f t="shared" si="21"/>
        <v>N/A</v>
      </c>
      <c r="CZ10" s="639"/>
      <c r="DA10" s="639" t="str">
        <f aca="true" t="shared" si="22" ref="DA10:DA16">IF(OR(ISBLANK(AX10),ISBLANK(AZ10)),"N/A",IF(ABS(AZ10-AX10)&gt;10,"&gt; 10%","ok"))</f>
        <v>N/A</v>
      </c>
      <c r="DB10" s="775"/>
    </row>
    <row r="11" spans="2:106" ht="18.75" customHeight="1">
      <c r="B11" s="399">
        <v>1886</v>
      </c>
      <c r="C11" s="714">
        <v>3</v>
      </c>
      <c r="D11" s="749" t="s">
        <v>284</v>
      </c>
      <c r="E11" s="714" t="s">
        <v>33</v>
      </c>
      <c r="F11" s="731"/>
      <c r="G11" s="625"/>
      <c r="H11" s="731"/>
      <c r="I11" s="625"/>
      <c r="J11" s="731"/>
      <c r="K11" s="625"/>
      <c r="L11" s="731"/>
      <c r="M11" s="625"/>
      <c r="N11" s="731"/>
      <c r="O11" s="625"/>
      <c r="P11" s="731"/>
      <c r="Q11" s="625"/>
      <c r="R11" s="731"/>
      <c r="S11" s="625"/>
      <c r="T11" s="731"/>
      <c r="U11" s="625"/>
      <c r="V11" s="731"/>
      <c r="W11" s="625"/>
      <c r="X11" s="731"/>
      <c r="Y11" s="625"/>
      <c r="Z11" s="731"/>
      <c r="AA11" s="625"/>
      <c r="AB11" s="731"/>
      <c r="AC11" s="625"/>
      <c r="AD11" s="731"/>
      <c r="AE11" s="625"/>
      <c r="AF11" s="731"/>
      <c r="AG11" s="625"/>
      <c r="AH11" s="731"/>
      <c r="AI11" s="625"/>
      <c r="AJ11" s="731"/>
      <c r="AK11" s="625"/>
      <c r="AL11" s="731"/>
      <c r="AM11" s="625"/>
      <c r="AN11" s="731"/>
      <c r="AO11" s="625"/>
      <c r="AP11" s="731"/>
      <c r="AQ11" s="625"/>
      <c r="AR11" s="731"/>
      <c r="AS11" s="625"/>
      <c r="AT11" s="731"/>
      <c r="AU11" s="625"/>
      <c r="AV11" s="731"/>
      <c r="AW11" s="625"/>
      <c r="AX11" s="731"/>
      <c r="AY11" s="625"/>
      <c r="AZ11" s="731">
        <v>20</v>
      </c>
      <c r="BA11" s="625" t="s">
        <v>372</v>
      </c>
      <c r="BB11" s="156"/>
      <c r="BC11" s="79"/>
      <c r="BD11" s="687">
        <v>3</v>
      </c>
      <c r="BE11" s="293" t="s">
        <v>37</v>
      </c>
      <c r="BF11" s="227" t="s">
        <v>33</v>
      </c>
      <c r="BG11" s="294" t="s">
        <v>0</v>
      </c>
      <c r="BH11" s="774"/>
      <c r="BI11" s="639" t="str">
        <f t="shared" si="0"/>
        <v>N/A</v>
      </c>
      <c r="BJ11" s="775"/>
      <c r="BK11" s="639" t="str">
        <f t="shared" si="1"/>
        <v>N/A</v>
      </c>
      <c r="BL11" s="639"/>
      <c r="BM11" s="639" t="str">
        <f t="shared" si="2"/>
        <v>N/A</v>
      </c>
      <c r="BN11" s="639"/>
      <c r="BO11" s="639" t="str">
        <f t="shared" si="3"/>
        <v>N/A</v>
      </c>
      <c r="BP11" s="639"/>
      <c r="BQ11" s="639" t="str">
        <f t="shared" si="4"/>
        <v>N/A</v>
      </c>
      <c r="BR11" s="639"/>
      <c r="BS11" s="639" t="str">
        <f t="shared" si="5"/>
        <v>N/A</v>
      </c>
      <c r="BT11" s="639"/>
      <c r="BU11" s="639" t="str">
        <f t="shared" si="6"/>
        <v>N/A</v>
      </c>
      <c r="BV11" s="639"/>
      <c r="BW11" s="639" t="str">
        <f t="shared" si="7"/>
        <v>N/A</v>
      </c>
      <c r="BX11" s="639"/>
      <c r="BY11" s="639" t="str">
        <f t="shared" si="8"/>
        <v>N/A</v>
      </c>
      <c r="BZ11" s="639"/>
      <c r="CA11" s="639" t="str">
        <f t="shared" si="9"/>
        <v>N/A</v>
      </c>
      <c r="CB11" s="639"/>
      <c r="CC11" s="639" t="str">
        <f t="shared" si="10"/>
        <v>N/A</v>
      </c>
      <c r="CD11" s="639"/>
      <c r="CE11" s="639" t="str">
        <f t="shared" si="11"/>
        <v>N/A</v>
      </c>
      <c r="CF11" s="639"/>
      <c r="CG11" s="639" t="str">
        <f t="shared" si="12"/>
        <v>N/A</v>
      </c>
      <c r="CH11" s="639"/>
      <c r="CI11" s="639" t="str">
        <f t="shared" si="13"/>
        <v>N/A</v>
      </c>
      <c r="CJ11" s="639"/>
      <c r="CK11" s="639" t="str">
        <f t="shared" si="14"/>
        <v>N/A</v>
      </c>
      <c r="CL11" s="639"/>
      <c r="CM11" s="639" t="str">
        <f t="shared" si="15"/>
        <v>N/A</v>
      </c>
      <c r="CN11" s="639"/>
      <c r="CO11" s="639" t="str">
        <f t="shared" si="16"/>
        <v>N/A</v>
      </c>
      <c r="CP11" s="639"/>
      <c r="CQ11" s="639" t="str">
        <f t="shared" si="17"/>
        <v>N/A</v>
      </c>
      <c r="CR11" s="775"/>
      <c r="CS11" s="639" t="str">
        <f t="shared" si="18"/>
        <v>N/A</v>
      </c>
      <c r="CT11" s="639"/>
      <c r="CU11" s="639" t="str">
        <f t="shared" si="19"/>
        <v>N/A</v>
      </c>
      <c r="CV11" s="639"/>
      <c r="CW11" s="639" t="str">
        <f t="shared" si="20"/>
        <v>N/A</v>
      </c>
      <c r="CX11" s="639"/>
      <c r="CY11" s="639" t="str">
        <f t="shared" si="21"/>
        <v>N/A</v>
      </c>
      <c r="CZ11" s="639"/>
      <c r="DA11" s="639" t="str">
        <f t="shared" si="22"/>
        <v>N/A</v>
      </c>
      <c r="DB11" s="775"/>
    </row>
    <row r="12" spans="2:106" ht="18.75" customHeight="1">
      <c r="B12" s="399">
        <v>1887</v>
      </c>
      <c r="C12" s="715">
        <v>4</v>
      </c>
      <c r="D12" s="749" t="s">
        <v>285</v>
      </c>
      <c r="E12" s="715" t="s">
        <v>33</v>
      </c>
      <c r="F12" s="731"/>
      <c r="G12" s="625"/>
      <c r="H12" s="731"/>
      <c r="I12" s="625"/>
      <c r="J12" s="731"/>
      <c r="K12" s="625"/>
      <c r="L12" s="731"/>
      <c r="M12" s="625"/>
      <c r="N12" s="731"/>
      <c r="O12" s="625"/>
      <c r="P12" s="731"/>
      <c r="Q12" s="625"/>
      <c r="R12" s="731"/>
      <c r="S12" s="625"/>
      <c r="T12" s="731"/>
      <c r="U12" s="625"/>
      <c r="V12" s="731"/>
      <c r="W12" s="625"/>
      <c r="X12" s="731"/>
      <c r="Y12" s="625"/>
      <c r="Z12" s="731"/>
      <c r="AA12" s="625"/>
      <c r="AB12" s="731"/>
      <c r="AC12" s="625"/>
      <c r="AD12" s="731"/>
      <c r="AE12" s="625"/>
      <c r="AF12" s="731"/>
      <c r="AG12" s="625"/>
      <c r="AH12" s="731"/>
      <c r="AI12" s="625"/>
      <c r="AJ12" s="731"/>
      <c r="AK12" s="625"/>
      <c r="AL12" s="731"/>
      <c r="AM12" s="625"/>
      <c r="AN12" s="731"/>
      <c r="AO12" s="625"/>
      <c r="AP12" s="731"/>
      <c r="AQ12" s="625"/>
      <c r="AR12" s="731"/>
      <c r="AS12" s="625"/>
      <c r="AT12" s="731"/>
      <c r="AU12" s="625"/>
      <c r="AV12" s="731"/>
      <c r="AW12" s="625"/>
      <c r="AX12" s="731"/>
      <c r="AY12" s="625"/>
      <c r="AZ12" s="731">
        <v>4</v>
      </c>
      <c r="BA12" s="625" t="s">
        <v>372</v>
      </c>
      <c r="BB12" s="156"/>
      <c r="BC12" s="79"/>
      <c r="BD12" s="686">
        <v>4</v>
      </c>
      <c r="BE12" s="293" t="s">
        <v>38</v>
      </c>
      <c r="BF12" s="227" t="s">
        <v>33</v>
      </c>
      <c r="BG12" s="294" t="s">
        <v>0</v>
      </c>
      <c r="BH12" s="774"/>
      <c r="BI12" s="639" t="str">
        <f t="shared" si="0"/>
        <v>N/A</v>
      </c>
      <c r="BJ12" s="775"/>
      <c r="BK12" s="639" t="str">
        <f t="shared" si="1"/>
        <v>N/A</v>
      </c>
      <c r="BL12" s="639"/>
      <c r="BM12" s="639" t="str">
        <f t="shared" si="2"/>
        <v>N/A</v>
      </c>
      <c r="BN12" s="639"/>
      <c r="BO12" s="639" t="str">
        <f t="shared" si="3"/>
        <v>N/A</v>
      </c>
      <c r="BP12" s="639"/>
      <c r="BQ12" s="639" t="str">
        <f t="shared" si="4"/>
        <v>N/A</v>
      </c>
      <c r="BR12" s="639"/>
      <c r="BS12" s="639" t="str">
        <f t="shared" si="5"/>
        <v>N/A</v>
      </c>
      <c r="BT12" s="639"/>
      <c r="BU12" s="639" t="str">
        <f t="shared" si="6"/>
        <v>N/A</v>
      </c>
      <c r="BV12" s="639"/>
      <c r="BW12" s="639" t="str">
        <f t="shared" si="7"/>
        <v>N/A</v>
      </c>
      <c r="BX12" s="639"/>
      <c r="BY12" s="639" t="str">
        <f t="shared" si="8"/>
        <v>N/A</v>
      </c>
      <c r="BZ12" s="639"/>
      <c r="CA12" s="639" t="str">
        <f t="shared" si="9"/>
        <v>N/A</v>
      </c>
      <c r="CB12" s="639"/>
      <c r="CC12" s="639" t="str">
        <f t="shared" si="10"/>
        <v>N/A</v>
      </c>
      <c r="CD12" s="639"/>
      <c r="CE12" s="639" t="str">
        <f t="shared" si="11"/>
        <v>N/A</v>
      </c>
      <c r="CF12" s="639"/>
      <c r="CG12" s="639" t="str">
        <f t="shared" si="12"/>
        <v>N/A</v>
      </c>
      <c r="CH12" s="639"/>
      <c r="CI12" s="639" t="str">
        <f t="shared" si="13"/>
        <v>N/A</v>
      </c>
      <c r="CJ12" s="639"/>
      <c r="CK12" s="639" t="str">
        <f t="shared" si="14"/>
        <v>N/A</v>
      </c>
      <c r="CL12" s="639"/>
      <c r="CM12" s="639" t="str">
        <f t="shared" si="15"/>
        <v>N/A</v>
      </c>
      <c r="CN12" s="639"/>
      <c r="CO12" s="639" t="str">
        <f t="shared" si="16"/>
        <v>N/A</v>
      </c>
      <c r="CP12" s="639"/>
      <c r="CQ12" s="639" t="str">
        <f t="shared" si="17"/>
        <v>N/A</v>
      </c>
      <c r="CR12" s="775"/>
      <c r="CS12" s="639" t="str">
        <f t="shared" si="18"/>
        <v>N/A</v>
      </c>
      <c r="CT12" s="639"/>
      <c r="CU12" s="639" t="str">
        <f t="shared" si="19"/>
        <v>N/A</v>
      </c>
      <c r="CV12" s="639"/>
      <c r="CW12" s="639" t="str">
        <f t="shared" si="20"/>
        <v>N/A</v>
      </c>
      <c r="CX12" s="639"/>
      <c r="CY12" s="639" t="str">
        <f t="shared" si="21"/>
        <v>N/A</v>
      </c>
      <c r="CZ12" s="639"/>
      <c r="DA12" s="639" t="str">
        <f t="shared" si="22"/>
        <v>N/A</v>
      </c>
      <c r="DB12" s="775"/>
    </row>
    <row r="13" spans="1:106" s="1" customFormat="1" ht="18.75" customHeight="1">
      <c r="A13" s="398"/>
      <c r="B13" s="399">
        <v>1888</v>
      </c>
      <c r="C13" s="714">
        <v>5</v>
      </c>
      <c r="D13" s="749" t="s">
        <v>286</v>
      </c>
      <c r="E13" s="714" t="s">
        <v>33</v>
      </c>
      <c r="F13" s="731"/>
      <c r="G13" s="625"/>
      <c r="H13" s="731"/>
      <c r="I13" s="625"/>
      <c r="J13" s="731"/>
      <c r="K13" s="625"/>
      <c r="L13" s="731"/>
      <c r="M13" s="625"/>
      <c r="N13" s="731"/>
      <c r="O13" s="625"/>
      <c r="P13" s="731"/>
      <c r="Q13" s="625"/>
      <c r="R13" s="731"/>
      <c r="S13" s="625"/>
      <c r="T13" s="731"/>
      <c r="U13" s="625"/>
      <c r="V13" s="731"/>
      <c r="W13" s="625"/>
      <c r="X13" s="731"/>
      <c r="Y13" s="625"/>
      <c r="Z13" s="731"/>
      <c r="AA13" s="625"/>
      <c r="AB13" s="731"/>
      <c r="AC13" s="625"/>
      <c r="AD13" s="731"/>
      <c r="AE13" s="625"/>
      <c r="AF13" s="731"/>
      <c r="AG13" s="625"/>
      <c r="AH13" s="731"/>
      <c r="AI13" s="625"/>
      <c r="AJ13" s="731"/>
      <c r="AK13" s="625"/>
      <c r="AL13" s="731"/>
      <c r="AM13" s="625"/>
      <c r="AN13" s="731"/>
      <c r="AO13" s="625"/>
      <c r="AP13" s="731"/>
      <c r="AQ13" s="625"/>
      <c r="AR13" s="731"/>
      <c r="AS13" s="625"/>
      <c r="AT13" s="731"/>
      <c r="AU13" s="625"/>
      <c r="AV13" s="731"/>
      <c r="AW13" s="625"/>
      <c r="AX13" s="731"/>
      <c r="AY13" s="625"/>
      <c r="AZ13" s="731">
        <v>4</v>
      </c>
      <c r="BA13" s="625" t="s">
        <v>372</v>
      </c>
      <c r="BB13" s="156"/>
      <c r="BC13" s="79"/>
      <c r="BD13" s="687">
        <v>5</v>
      </c>
      <c r="BE13" s="293" t="s">
        <v>39</v>
      </c>
      <c r="BF13" s="227" t="s">
        <v>33</v>
      </c>
      <c r="BG13" s="294" t="s">
        <v>0</v>
      </c>
      <c r="BH13" s="774"/>
      <c r="BI13" s="639" t="str">
        <f t="shared" si="0"/>
        <v>N/A</v>
      </c>
      <c r="BJ13" s="775"/>
      <c r="BK13" s="639" t="str">
        <f t="shared" si="1"/>
        <v>N/A</v>
      </c>
      <c r="BL13" s="639"/>
      <c r="BM13" s="639" t="str">
        <f t="shared" si="2"/>
        <v>N/A</v>
      </c>
      <c r="BN13" s="639"/>
      <c r="BO13" s="639" t="str">
        <f t="shared" si="3"/>
        <v>N/A</v>
      </c>
      <c r="BP13" s="639"/>
      <c r="BQ13" s="639" t="str">
        <f t="shared" si="4"/>
        <v>N/A</v>
      </c>
      <c r="BR13" s="639"/>
      <c r="BS13" s="639" t="str">
        <f t="shared" si="5"/>
        <v>N/A</v>
      </c>
      <c r="BT13" s="639"/>
      <c r="BU13" s="639" t="str">
        <f t="shared" si="6"/>
        <v>N/A</v>
      </c>
      <c r="BV13" s="639"/>
      <c r="BW13" s="639" t="str">
        <f t="shared" si="7"/>
        <v>N/A</v>
      </c>
      <c r="BX13" s="639"/>
      <c r="BY13" s="639" t="str">
        <f t="shared" si="8"/>
        <v>N/A</v>
      </c>
      <c r="BZ13" s="639"/>
      <c r="CA13" s="639" t="str">
        <f t="shared" si="9"/>
        <v>N/A</v>
      </c>
      <c r="CB13" s="639"/>
      <c r="CC13" s="639" t="str">
        <f t="shared" si="10"/>
        <v>N/A</v>
      </c>
      <c r="CD13" s="639"/>
      <c r="CE13" s="639" t="str">
        <f t="shared" si="11"/>
        <v>N/A</v>
      </c>
      <c r="CF13" s="639"/>
      <c r="CG13" s="639" t="str">
        <f t="shared" si="12"/>
        <v>N/A</v>
      </c>
      <c r="CH13" s="639"/>
      <c r="CI13" s="639" t="str">
        <f t="shared" si="13"/>
        <v>N/A</v>
      </c>
      <c r="CJ13" s="639"/>
      <c r="CK13" s="639" t="str">
        <f t="shared" si="14"/>
        <v>N/A</v>
      </c>
      <c r="CL13" s="639"/>
      <c r="CM13" s="639" t="str">
        <f t="shared" si="15"/>
        <v>N/A</v>
      </c>
      <c r="CN13" s="639"/>
      <c r="CO13" s="639" t="str">
        <f t="shared" si="16"/>
        <v>N/A</v>
      </c>
      <c r="CP13" s="639"/>
      <c r="CQ13" s="639" t="str">
        <f t="shared" si="17"/>
        <v>N/A</v>
      </c>
      <c r="CR13" s="775"/>
      <c r="CS13" s="639" t="str">
        <f t="shared" si="18"/>
        <v>N/A</v>
      </c>
      <c r="CT13" s="639"/>
      <c r="CU13" s="639" t="str">
        <f t="shared" si="19"/>
        <v>N/A</v>
      </c>
      <c r="CV13" s="639"/>
      <c r="CW13" s="639" t="str">
        <f t="shared" si="20"/>
        <v>N/A</v>
      </c>
      <c r="CX13" s="639"/>
      <c r="CY13" s="639" t="str">
        <f t="shared" si="21"/>
        <v>N/A</v>
      </c>
      <c r="CZ13" s="639"/>
      <c r="DA13" s="639" t="str">
        <f t="shared" si="22"/>
        <v>N/A</v>
      </c>
      <c r="DB13" s="775"/>
    </row>
    <row r="14" spans="1:106" s="1" customFormat="1" ht="18.75" customHeight="1">
      <c r="A14" s="398"/>
      <c r="B14" s="399">
        <v>2811</v>
      </c>
      <c r="C14" s="715">
        <v>6</v>
      </c>
      <c r="D14" s="749" t="s">
        <v>287</v>
      </c>
      <c r="E14" s="715" t="s">
        <v>33</v>
      </c>
      <c r="F14" s="731"/>
      <c r="G14" s="625"/>
      <c r="H14" s="731"/>
      <c r="I14" s="625"/>
      <c r="J14" s="731"/>
      <c r="K14" s="625"/>
      <c r="L14" s="731"/>
      <c r="M14" s="625"/>
      <c r="N14" s="731"/>
      <c r="O14" s="625"/>
      <c r="P14" s="731"/>
      <c r="Q14" s="625"/>
      <c r="R14" s="731"/>
      <c r="S14" s="625"/>
      <c r="T14" s="731"/>
      <c r="U14" s="625"/>
      <c r="V14" s="731"/>
      <c r="W14" s="625"/>
      <c r="X14" s="731"/>
      <c r="Y14" s="625"/>
      <c r="Z14" s="731"/>
      <c r="AA14" s="625"/>
      <c r="AB14" s="731"/>
      <c r="AC14" s="625"/>
      <c r="AD14" s="731"/>
      <c r="AE14" s="625"/>
      <c r="AF14" s="731"/>
      <c r="AG14" s="625"/>
      <c r="AH14" s="731"/>
      <c r="AI14" s="625"/>
      <c r="AJ14" s="731"/>
      <c r="AK14" s="625"/>
      <c r="AL14" s="731"/>
      <c r="AM14" s="625"/>
      <c r="AN14" s="731"/>
      <c r="AO14" s="625"/>
      <c r="AP14" s="731"/>
      <c r="AQ14" s="625"/>
      <c r="AR14" s="731"/>
      <c r="AS14" s="625"/>
      <c r="AT14" s="731"/>
      <c r="AU14" s="625"/>
      <c r="AV14" s="731"/>
      <c r="AW14" s="625"/>
      <c r="AX14" s="731"/>
      <c r="AY14" s="625"/>
      <c r="AZ14" s="731"/>
      <c r="BA14" s="731"/>
      <c r="BB14" s="156"/>
      <c r="BC14" s="79"/>
      <c r="BD14" s="686">
        <v>6</v>
      </c>
      <c r="BE14" s="293" t="s">
        <v>41</v>
      </c>
      <c r="BF14" s="227" t="s">
        <v>33</v>
      </c>
      <c r="BG14" s="294" t="s">
        <v>0</v>
      </c>
      <c r="BH14" s="774"/>
      <c r="BI14" s="639" t="str">
        <f t="shared" si="0"/>
        <v>N/A</v>
      </c>
      <c r="BJ14" s="775"/>
      <c r="BK14" s="639" t="str">
        <f t="shared" si="1"/>
        <v>N/A</v>
      </c>
      <c r="BL14" s="639"/>
      <c r="BM14" s="639" t="str">
        <f t="shared" si="2"/>
        <v>N/A</v>
      </c>
      <c r="BN14" s="639"/>
      <c r="BO14" s="639" t="str">
        <f t="shared" si="3"/>
        <v>N/A</v>
      </c>
      <c r="BP14" s="639"/>
      <c r="BQ14" s="639" t="str">
        <f t="shared" si="4"/>
        <v>N/A</v>
      </c>
      <c r="BR14" s="639"/>
      <c r="BS14" s="639" t="str">
        <f t="shared" si="5"/>
        <v>N/A</v>
      </c>
      <c r="BT14" s="639"/>
      <c r="BU14" s="639" t="str">
        <f t="shared" si="6"/>
        <v>N/A</v>
      </c>
      <c r="BV14" s="639"/>
      <c r="BW14" s="639" t="str">
        <f t="shared" si="7"/>
        <v>N/A</v>
      </c>
      <c r="BX14" s="639"/>
      <c r="BY14" s="639" t="str">
        <f t="shared" si="8"/>
        <v>N/A</v>
      </c>
      <c r="BZ14" s="639"/>
      <c r="CA14" s="639" t="str">
        <f t="shared" si="9"/>
        <v>N/A</v>
      </c>
      <c r="CB14" s="639"/>
      <c r="CC14" s="639" t="str">
        <f t="shared" si="10"/>
        <v>N/A</v>
      </c>
      <c r="CD14" s="639"/>
      <c r="CE14" s="639" t="str">
        <f t="shared" si="11"/>
        <v>N/A</v>
      </c>
      <c r="CF14" s="639"/>
      <c r="CG14" s="639" t="str">
        <f t="shared" si="12"/>
        <v>N/A</v>
      </c>
      <c r="CH14" s="639"/>
      <c r="CI14" s="639" t="str">
        <f t="shared" si="13"/>
        <v>N/A</v>
      </c>
      <c r="CJ14" s="639"/>
      <c r="CK14" s="639" t="str">
        <f t="shared" si="14"/>
        <v>N/A</v>
      </c>
      <c r="CL14" s="639"/>
      <c r="CM14" s="639" t="str">
        <f t="shared" si="15"/>
        <v>N/A</v>
      </c>
      <c r="CN14" s="639"/>
      <c r="CO14" s="639" t="str">
        <f t="shared" si="16"/>
        <v>N/A</v>
      </c>
      <c r="CP14" s="639"/>
      <c r="CQ14" s="639" t="str">
        <f t="shared" si="17"/>
        <v>N/A</v>
      </c>
      <c r="CR14" s="775"/>
      <c r="CS14" s="639" t="str">
        <f t="shared" si="18"/>
        <v>N/A</v>
      </c>
      <c r="CT14" s="639"/>
      <c r="CU14" s="639" t="str">
        <f t="shared" si="19"/>
        <v>N/A</v>
      </c>
      <c r="CV14" s="639"/>
      <c r="CW14" s="639" t="str">
        <f t="shared" si="20"/>
        <v>N/A</v>
      </c>
      <c r="CX14" s="639"/>
      <c r="CY14" s="639" t="str">
        <f t="shared" si="21"/>
        <v>N/A</v>
      </c>
      <c r="CZ14" s="639"/>
      <c r="DA14" s="639" t="str">
        <f t="shared" si="22"/>
        <v>N/A</v>
      </c>
      <c r="DB14" s="775"/>
    </row>
    <row r="15" spans="1:106" ht="18.75" customHeight="1">
      <c r="A15" s="398" t="s">
        <v>34</v>
      </c>
      <c r="B15" s="399">
        <v>1889</v>
      </c>
      <c r="C15" s="715">
        <v>7</v>
      </c>
      <c r="D15" s="749" t="s">
        <v>288</v>
      </c>
      <c r="E15" s="715" t="s">
        <v>33</v>
      </c>
      <c r="F15" s="731"/>
      <c r="G15" s="625"/>
      <c r="H15" s="731"/>
      <c r="I15" s="625"/>
      <c r="J15" s="731"/>
      <c r="K15" s="625"/>
      <c r="L15" s="731"/>
      <c r="M15" s="625"/>
      <c r="N15" s="731"/>
      <c r="O15" s="625"/>
      <c r="P15" s="731"/>
      <c r="Q15" s="625"/>
      <c r="R15" s="731"/>
      <c r="S15" s="625"/>
      <c r="T15" s="731"/>
      <c r="U15" s="625"/>
      <c r="V15" s="731"/>
      <c r="W15" s="625"/>
      <c r="X15" s="731"/>
      <c r="Y15" s="625"/>
      <c r="Z15" s="731"/>
      <c r="AA15" s="625"/>
      <c r="AB15" s="731"/>
      <c r="AC15" s="625"/>
      <c r="AD15" s="731"/>
      <c r="AE15" s="625"/>
      <c r="AF15" s="731"/>
      <c r="AG15" s="625"/>
      <c r="AH15" s="731"/>
      <c r="AI15" s="625"/>
      <c r="AJ15" s="731"/>
      <c r="AK15" s="625"/>
      <c r="AL15" s="731"/>
      <c r="AM15" s="625"/>
      <c r="AN15" s="731"/>
      <c r="AO15" s="625"/>
      <c r="AP15" s="731"/>
      <c r="AQ15" s="625"/>
      <c r="AR15" s="731"/>
      <c r="AS15" s="625"/>
      <c r="AT15" s="731"/>
      <c r="AU15" s="625"/>
      <c r="AV15" s="731"/>
      <c r="AW15" s="625"/>
      <c r="AX15" s="731"/>
      <c r="AY15" s="625"/>
      <c r="AZ15" s="731">
        <v>5</v>
      </c>
      <c r="BA15" s="625" t="s">
        <v>372</v>
      </c>
      <c r="BB15" s="156"/>
      <c r="BC15" s="79"/>
      <c r="BD15" s="686">
        <v>7</v>
      </c>
      <c r="BE15" s="293" t="s">
        <v>40</v>
      </c>
      <c r="BF15" s="227" t="s">
        <v>33</v>
      </c>
      <c r="BG15" s="294" t="s">
        <v>0</v>
      </c>
      <c r="BH15" s="774"/>
      <c r="BI15" s="639" t="str">
        <f t="shared" si="0"/>
        <v>N/A</v>
      </c>
      <c r="BJ15" s="775"/>
      <c r="BK15" s="639" t="str">
        <f t="shared" si="1"/>
        <v>N/A</v>
      </c>
      <c r="BL15" s="639"/>
      <c r="BM15" s="639" t="str">
        <f t="shared" si="2"/>
        <v>N/A</v>
      </c>
      <c r="BN15" s="639"/>
      <c r="BO15" s="639" t="str">
        <f t="shared" si="3"/>
        <v>N/A</v>
      </c>
      <c r="BP15" s="639"/>
      <c r="BQ15" s="639" t="str">
        <f t="shared" si="4"/>
        <v>N/A</v>
      </c>
      <c r="BR15" s="639"/>
      <c r="BS15" s="639" t="str">
        <f t="shared" si="5"/>
        <v>N/A</v>
      </c>
      <c r="BT15" s="639"/>
      <c r="BU15" s="639" t="str">
        <f t="shared" si="6"/>
        <v>N/A</v>
      </c>
      <c r="BV15" s="639"/>
      <c r="BW15" s="639" t="str">
        <f t="shared" si="7"/>
        <v>N/A</v>
      </c>
      <c r="BX15" s="639"/>
      <c r="BY15" s="639" t="str">
        <f t="shared" si="8"/>
        <v>N/A</v>
      </c>
      <c r="BZ15" s="639"/>
      <c r="CA15" s="639" t="str">
        <f t="shared" si="9"/>
        <v>N/A</v>
      </c>
      <c r="CB15" s="639"/>
      <c r="CC15" s="639" t="str">
        <f t="shared" si="10"/>
        <v>N/A</v>
      </c>
      <c r="CD15" s="639"/>
      <c r="CE15" s="639" t="str">
        <f t="shared" si="11"/>
        <v>N/A</v>
      </c>
      <c r="CF15" s="639"/>
      <c r="CG15" s="639" t="str">
        <f t="shared" si="12"/>
        <v>N/A</v>
      </c>
      <c r="CH15" s="639"/>
      <c r="CI15" s="639" t="str">
        <f t="shared" si="13"/>
        <v>N/A</v>
      </c>
      <c r="CJ15" s="639"/>
      <c r="CK15" s="639" t="str">
        <f t="shared" si="14"/>
        <v>N/A</v>
      </c>
      <c r="CL15" s="639"/>
      <c r="CM15" s="639" t="str">
        <f t="shared" si="15"/>
        <v>N/A</v>
      </c>
      <c r="CN15" s="639"/>
      <c r="CO15" s="639" t="str">
        <f t="shared" si="16"/>
        <v>N/A</v>
      </c>
      <c r="CP15" s="639"/>
      <c r="CQ15" s="639" t="str">
        <f t="shared" si="17"/>
        <v>N/A</v>
      </c>
      <c r="CR15" s="775"/>
      <c r="CS15" s="639" t="str">
        <f t="shared" si="18"/>
        <v>N/A</v>
      </c>
      <c r="CT15" s="639"/>
      <c r="CU15" s="639" t="str">
        <f t="shared" si="19"/>
        <v>N/A</v>
      </c>
      <c r="CV15" s="639"/>
      <c r="CW15" s="639" t="str">
        <f t="shared" si="20"/>
        <v>N/A</v>
      </c>
      <c r="CX15" s="639"/>
      <c r="CY15" s="639" t="str">
        <f t="shared" si="21"/>
        <v>N/A</v>
      </c>
      <c r="CZ15" s="639"/>
      <c r="DA15" s="639" t="str">
        <f t="shared" si="22"/>
        <v>N/A</v>
      </c>
      <c r="DB15" s="775"/>
    </row>
    <row r="16" spans="2:106" ht="23.25" customHeight="1">
      <c r="B16" s="399">
        <v>1890</v>
      </c>
      <c r="C16" s="736">
        <v>8</v>
      </c>
      <c r="D16" s="750" t="s">
        <v>289</v>
      </c>
      <c r="E16" s="736" t="s">
        <v>33</v>
      </c>
      <c r="F16" s="731"/>
      <c r="G16" s="625"/>
      <c r="H16" s="731"/>
      <c r="I16" s="625"/>
      <c r="J16" s="731"/>
      <c r="K16" s="625"/>
      <c r="L16" s="731"/>
      <c r="M16" s="625"/>
      <c r="N16" s="731"/>
      <c r="O16" s="625"/>
      <c r="P16" s="731"/>
      <c r="Q16" s="625"/>
      <c r="R16" s="731"/>
      <c r="S16" s="625"/>
      <c r="T16" s="731"/>
      <c r="U16" s="625"/>
      <c r="V16" s="731"/>
      <c r="W16" s="625"/>
      <c r="X16" s="731"/>
      <c r="Y16" s="625"/>
      <c r="Z16" s="731"/>
      <c r="AA16" s="625"/>
      <c r="AB16" s="731"/>
      <c r="AC16" s="625"/>
      <c r="AD16" s="731"/>
      <c r="AE16" s="625"/>
      <c r="AF16" s="731"/>
      <c r="AG16" s="625"/>
      <c r="AH16" s="731"/>
      <c r="AI16" s="625"/>
      <c r="AJ16" s="731"/>
      <c r="AK16" s="625"/>
      <c r="AL16" s="731"/>
      <c r="AM16" s="625"/>
      <c r="AN16" s="731"/>
      <c r="AO16" s="625"/>
      <c r="AP16" s="731"/>
      <c r="AQ16" s="625"/>
      <c r="AR16" s="731"/>
      <c r="AS16" s="625"/>
      <c r="AT16" s="731"/>
      <c r="AU16" s="625"/>
      <c r="AV16" s="731"/>
      <c r="AW16" s="625"/>
      <c r="AX16" s="731"/>
      <c r="AY16" s="625"/>
      <c r="AZ16" s="731"/>
      <c r="BA16" s="625"/>
      <c r="BB16" s="156"/>
      <c r="BC16" s="79"/>
      <c r="BD16" s="688">
        <v>8</v>
      </c>
      <c r="BE16" s="293" t="s">
        <v>106</v>
      </c>
      <c r="BF16" s="227" t="s">
        <v>33</v>
      </c>
      <c r="BG16" s="294" t="s">
        <v>0</v>
      </c>
      <c r="BH16" s="774"/>
      <c r="BI16" s="639" t="str">
        <f t="shared" si="0"/>
        <v>N/A</v>
      </c>
      <c r="BJ16" s="775"/>
      <c r="BK16" s="639" t="str">
        <f t="shared" si="1"/>
        <v>N/A</v>
      </c>
      <c r="BL16" s="639"/>
      <c r="BM16" s="639" t="str">
        <f t="shared" si="2"/>
        <v>N/A</v>
      </c>
      <c r="BN16" s="639"/>
      <c r="BO16" s="639" t="str">
        <f t="shared" si="3"/>
        <v>N/A</v>
      </c>
      <c r="BP16" s="639"/>
      <c r="BQ16" s="639" t="str">
        <f t="shared" si="4"/>
        <v>N/A</v>
      </c>
      <c r="BR16" s="639"/>
      <c r="BS16" s="639" t="str">
        <f t="shared" si="5"/>
        <v>N/A</v>
      </c>
      <c r="BT16" s="639"/>
      <c r="BU16" s="639" t="str">
        <f t="shared" si="6"/>
        <v>N/A</v>
      </c>
      <c r="BV16" s="639"/>
      <c r="BW16" s="639" t="str">
        <f t="shared" si="7"/>
        <v>N/A</v>
      </c>
      <c r="BX16" s="639"/>
      <c r="BY16" s="639" t="str">
        <f t="shared" si="8"/>
        <v>N/A</v>
      </c>
      <c r="BZ16" s="639"/>
      <c r="CA16" s="639" t="str">
        <f t="shared" si="9"/>
        <v>N/A</v>
      </c>
      <c r="CB16" s="639"/>
      <c r="CC16" s="639" t="str">
        <f t="shared" si="10"/>
        <v>N/A</v>
      </c>
      <c r="CD16" s="639"/>
      <c r="CE16" s="639" t="str">
        <f t="shared" si="11"/>
        <v>N/A</v>
      </c>
      <c r="CF16" s="639"/>
      <c r="CG16" s="639" t="str">
        <f t="shared" si="12"/>
        <v>N/A</v>
      </c>
      <c r="CH16" s="639"/>
      <c r="CI16" s="639" t="str">
        <f t="shared" si="13"/>
        <v>N/A</v>
      </c>
      <c r="CJ16" s="639"/>
      <c r="CK16" s="639" t="str">
        <f t="shared" si="14"/>
        <v>N/A</v>
      </c>
      <c r="CL16" s="639"/>
      <c r="CM16" s="639" t="str">
        <f t="shared" si="15"/>
        <v>N/A</v>
      </c>
      <c r="CN16" s="639"/>
      <c r="CO16" s="639" t="str">
        <f t="shared" si="16"/>
        <v>N/A</v>
      </c>
      <c r="CP16" s="639"/>
      <c r="CQ16" s="639" t="str">
        <f t="shared" si="17"/>
        <v>N/A</v>
      </c>
      <c r="CR16" s="775"/>
      <c r="CS16" s="639" t="str">
        <f t="shared" si="18"/>
        <v>N/A</v>
      </c>
      <c r="CT16" s="639"/>
      <c r="CU16" s="639" t="str">
        <f t="shared" si="19"/>
        <v>N/A</v>
      </c>
      <c r="CV16" s="639"/>
      <c r="CW16" s="639" t="str">
        <f t="shared" si="20"/>
        <v>N/A</v>
      </c>
      <c r="CX16" s="639"/>
      <c r="CY16" s="639" t="str">
        <f t="shared" si="21"/>
        <v>N/A</v>
      </c>
      <c r="CZ16" s="639"/>
      <c r="DA16" s="639" t="str">
        <f t="shared" si="22"/>
        <v>N/A</v>
      </c>
      <c r="DB16" s="775"/>
    </row>
    <row r="17" spans="1:106" ht="18.75" customHeight="1">
      <c r="A17" s="398" t="s">
        <v>34</v>
      </c>
      <c r="B17" s="399"/>
      <c r="C17" s="716">
        <v>9</v>
      </c>
      <c r="D17" s="751" t="s">
        <v>42</v>
      </c>
      <c r="E17" s="716" t="s">
        <v>33</v>
      </c>
      <c r="F17" s="748">
        <v>100</v>
      </c>
      <c r="G17" s="627"/>
      <c r="H17" s="748">
        <v>100</v>
      </c>
      <c r="I17" s="627"/>
      <c r="J17" s="748">
        <v>100</v>
      </c>
      <c r="K17" s="627"/>
      <c r="L17" s="748">
        <v>100</v>
      </c>
      <c r="M17" s="627"/>
      <c r="N17" s="748">
        <v>100</v>
      </c>
      <c r="O17" s="627"/>
      <c r="P17" s="748">
        <v>100</v>
      </c>
      <c r="Q17" s="627"/>
      <c r="R17" s="748">
        <v>100</v>
      </c>
      <c r="S17" s="627"/>
      <c r="T17" s="748">
        <v>100</v>
      </c>
      <c r="U17" s="627"/>
      <c r="V17" s="748">
        <v>100</v>
      </c>
      <c r="W17" s="627"/>
      <c r="X17" s="748">
        <v>100</v>
      </c>
      <c r="Y17" s="627"/>
      <c r="Z17" s="748">
        <v>100</v>
      </c>
      <c r="AA17" s="627"/>
      <c r="AB17" s="748">
        <v>100</v>
      </c>
      <c r="AC17" s="627"/>
      <c r="AD17" s="748">
        <v>100</v>
      </c>
      <c r="AE17" s="627"/>
      <c r="AF17" s="748">
        <v>100</v>
      </c>
      <c r="AG17" s="627"/>
      <c r="AH17" s="748">
        <v>100</v>
      </c>
      <c r="AI17" s="627"/>
      <c r="AJ17" s="748">
        <v>100</v>
      </c>
      <c r="AK17" s="627"/>
      <c r="AL17" s="748">
        <v>100</v>
      </c>
      <c r="AM17" s="627"/>
      <c r="AN17" s="748">
        <v>100</v>
      </c>
      <c r="AO17" s="627"/>
      <c r="AP17" s="748">
        <v>100</v>
      </c>
      <c r="AQ17" s="627"/>
      <c r="AR17" s="748">
        <v>100</v>
      </c>
      <c r="AS17" s="627"/>
      <c r="AT17" s="748">
        <v>100</v>
      </c>
      <c r="AU17" s="627"/>
      <c r="AV17" s="748">
        <v>100</v>
      </c>
      <c r="AW17" s="627"/>
      <c r="AX17" s="748">
        <v>100</v>
      </c>
      <c r="AY17" s="627"/>
      <c r="AZ17" s="748">
        <v>100</v>
      </c>
      <c r="BA17" s="627"/>
      <c r="BB17" s="156"/>
      <c r="BC17" s="79"/>
      <c r="BD17" s="689">
        <v>9</v>
      </c>
      <c r="BE17" s="696" t="s">
        <v>42</v>
      </c>
      <c r="BF17" s="328" t="s">
        <v>33</v>
      </c>
      <c r="BG17" s="299">
        <v>100</v>
      </c>
      <c r="BH17" s="786"/>
      <c r="BI17" s="299">
        <v>100</v>
      </c>
      <c r="BJ17" s="786"/>
      <c r="BK17" s="299">
        <v>100</v>
      </c>
      <c r="BL17" s="786"/>
      <c r="BM17" s="299">
        <v>100</v>
      </c>
      <c r="BN17" s="786"/>
      <c r="BO17" s="299">
        <v>100</v>
      </c>
      <c r="BP17" s="786"/>
      <c r="BQ17" s="299">
        <v>100</v>
      </c>
      <c r="BR17" s="786"/>
      <c r="BS17" s="299">
        <v>100</v>
      </c>
      <c r="BT17" s="786"/>
      <c r="BU17" s="299">
        <v>100</v>
      </c>
      <c r="BV17" s="786"/>
      <c r="BW17" s="299">
        <v>100</v>
      </c>
      <c r="BX17" s="786"/>
      <c r="BY17" s="299">
        <v>100</v>
      </c>
      <c r="BZ17" s="786"/>
      <c r="CA17" s="299">
        <v>100</v>
      </c>
      <c r="CB17" s="786"/>
      <c r="CC17" s="299">
        <v>100</v>
      </c>
      <c r="CD17" s="786"/>
      <c r="CE17" s="299">
        <v>100</v>
      </c>
      <c r="CF17" s="786"/>
      <c r="CG17" s="299">
        <v>100</v>
      </c>
      <c r="CH17" s="786"/>
      <c r="CI17" s="299">
        <v>100</v>
      </c>
      <c r="CJ17" s="786"/>
      <c r="CK17" s="299">
        <v>100</v>
      </c>
      <c r="CL17" s="786"/>
      <c r="CM17" s="299">
        <v>100</v>
      </c>
      <c r="CN17" s="786"/>
      <c r="CO17" s="299">
        <v>100</v>
      </c>
      <c r="CP17" s="786"/>
      <c r="CQ17" s="299">
        <v>100</v>
      </c>
      <c r="CR17" s="786"/>
      <c r="CS17" s="299">
        <v>100</v>
      </c>
      <c r="CT17" s="786"/>
      <c r="CU17" s="299">
        <v>100</v>
      </c>
      <c r="CV17" s="786"/>
      <c r="CW17" s="299">
        <v>100</v>
      </c>
      <c r="CX17" s="786"/>
      <c r="CY17" s="299">
        <v>100</v>
      </c>
      <c r="CZ17" s="786"/>
      <c r="DA17" s="299">
        <v>100</v>
      </c>
      <c r="DB17" s="786"/>
    </row>
    <row r="18" spans="3:92" ht="23.25" customHeight="1">
      <c r="C18" s="98" t="s">
        <v>30</v>
      </c>
      <c r="D18" s="480"/>
      <c r="E18" s="482"/>
      <c r="F18" s="481"/>
      <c r="G18" s="491"/>
      <c r="H18" s="481"/>
      <c r="I18" s="481"/>
      <c r="J18" s="481"/>
      <c r="K18" s="481"/>
      <c r="L18" s="481"/>
      <c r="M18" s="481"/>
      <c r="N18" s="481"/>
      <c r="O18" s="481"/>
      <c r="P18" s="481"/>
      <c r="Q18" s="481"/>
      <c r="R18" s="481"/>
      <c r="S18" s="481"/>
      <c r="T18" s="481"/>
      <c r="U18" s="481"/>
      <c r="V18" s="481"/>
      <c r="W18" s="481"/>
      <c r="X18" s="481"/>
      <c r="Y18" s="481"/>
      <c r="Z18" s="481"/>
      <c r="AA18" s="538"/>
      <c r="AB18" s="481"/>
      <c r="AC18" s="538"/>
      <c r="BD18" s="443" t="s">
        <v>90</v>
      </c>
      <c r="BE18" s="649"/>
      <c r="BF18" s="650"/>
      <c r="BG18" s="681"/>
      <c r="BH18" s="651"/>
      <c r="BI18" s="651"/>
      <c r="BJ18" s="651"/>
      <c r="BK18" s="651"/>
      <c r="BL18" s="651"/>
      <c r="BM18" s="651"/>
      <c r="BN18" s="651"/>
      <c r="BO18" s="651"/>
      <c r="BZ18" s="651"/>
      <c r="CA18" s="651"/>
      <c r="CB18" s="651"/>
      <c r="CC18" s="651"/>
      <c r="CD18" s="651"/>
      <c r="CE18" s="651"/>
      <c r="CF18" s="651"/>
      <c r="CH18" s="651"/>
      <c r="CI18" s="651"/>
      <c r="CJ18" s="651"/>
      <c r="CK18" s="651"/>
      <c r="CL18" s="651"/>
      <c r="CM18" s="651"/>
      <c r="CN18" s="651"/>
    </row>
    <row r="19" spans="1:106" ht="14.25" customHeight="1">
      <c r="A19" s="364"/>
      <c r="C19" s="261" t="s">
        <v>62</v>
      </c>
      <c r="D19" s="890" t="s">
        <v>146</v>
      </c>
      <c r="E19" s="890"/>
      <c r="F19" s="890"/>
      <c r="G19" s="890"/>
      <c r="H19" s="890"/>
      <c r="I19" s="890"/>
      <c r="J19" s="890"/>
      <c r="K19" s="890"/>
      <c r="L19" s="890"/>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0"/>
      <c r="AM19" s="890"/>
      <c r="AN19" s="890"/>
      <c r="AO19" s="890"/>
      <c r="AP19" s="890"/>
      <c r="AQ19" s="890"/>
      <c r="AR19" s="917"/>
      <c r="AS19" s="917"/>
      <c r="AT19" s="917"/>
      <c r="AU19" s="917"/>
      <c r="AV19" s="917"/>
      <c r="AW19" s="917"/>
      <c r="AX19" s="917"/>
      <c r="AY19" s="917"/>
      <c r="AZ19" s="917"/>
      <c r="BA19" s="250"/>
      <c r="BB19" s="250"/>
      <c r="BC19"/>
      <c r="BD19" s="645" t="s">
        <v>24</v>
      </c>
      <c r="BE19" s="645" t="s">
        <v>25</v>
      </c>
      <c r="BF19" s="645" t="s">
        <v>26</v>
      </c>
      <c r="BG19" s="702">
        <v>1990</v>
      </c>
      <c r="BH19" s="703"/>
      <c r="BI19" s="702">
        <v>1995</v>
      </c>
      <c r="BJ19" s="703"/>
      <c r="BK19" s="702">
        <v>1999</v>
      </c>
      <c r="BL19" s="703"/>
      <c r="BM19" s="702">
        <v>2000</v>
      </c>
      <c r="BN19" s="703"/>
      <c r="BO19" s="702">
        <v>2001</v>
      </c>
      <c r="BP19" s="703"/>
      <c r="BQ19" s="702">
        <v>2002</v>
      </c>
      <c r="BR19" s="703"/>
      <c r="BS19" s="702">
        <v>2000</v>
      </c>
      <c r="BT19" s="703"/>
      <c r="BU19" s="702">
        <v>2001</v>
      </c>
      <c r="BV19" s="703"/>
      <c r="BW19" s="702">
        <v>2002</v>
      </c>
      <c r="BX19" s="703"/>
      <c r="BY19" s="702">
        <v>2003</v>
      </c>
      <c r="BZ19" s="703"/>
      <c r="CA19" s="702">
        <v>2004</v>
      </c>
      <c r="CB19" s="703"/>
      <c r="CC19" s="702">
        <v>2005</v>
      </c>
      <c r="CD19" s="703"/>
      <c r="CE19" s="702">
        <v>2006</v>
      </c>
      <c r="CF19" s="703"/>
      <c r="CG19" s="702">
        <v>2007</v>
      </c>
      <c r="CH19" s="703"/>
      <c r="CI19" s="702">
        <v>2008</v>
      </c>
      <c r="CJ19" s="703"/>
      <c r="CK19" s="702">
        <v>2009</v>
      </c>
      <c r="CL19" s="703"/>
      <c r="CM19" s="702">
        <v>2010</v>
      </c>
      <c r="CN19" s="704"/>
      <c r="CO19" s="702">
        <v>2011</v>
      </c>
      <c r="CP19" s="705"/>
      <c r="CQ19" s="702">
        <v>2012</v>
      </c>
      <c r="CR19" s="704"/>
      <c r="CS19" s="702">
        <v>2013</v>
      </c>
      <c r="CT19" s="704"/>
      <c r="CU19" s="702">
        <v>2014</v>
      </c>
      <c r="CV19" s="705"/>
      <c r="CW19" s="678">
        <v>2015</v>
      </c>
      <c r="CX19" s="700"/>
      <c r="CY19" s="678">
        <v>2016</v>
      </c>
      <c r="CZ19" s="701"/>
      <c r="DA19" s="678">
        <v>2017</v>
      </c>
      <c r="DB19" s="704"/>
    </row>
    <row r="20" spans="1:120" ht="12.75" customHeight="1">
      <c r="A20" s="364"/>
      <c r="C20" s="261" t="s">
        <v>62</v>
      </c>
      <c r="D20" s="907" t="s">
        <v>270</v>
      </c>
      <c r="E20" s="907"/>
      <c r="F20" s="907"/>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907"/>
      <c r="AU20" s="907"/>
      <c r="AV20" s="907"/>
      <c r="AW20" s="907"/>
      <c r="AX20" s="907"/>
      <c r="AY20" s="907"/>
      <c r="AZ20" s="934"/>
      <c r="BA20" s="478"/>
      <c r="BB20" s="478"/>
      <c r="BC20" s="362"/>
      <c r="BD20" s="692">
        <v>10</v>
      </c>
      <c r="BE20" s="693" t="s">
        <v>94</v>
      </c>
      <c r="BF20" s="227" t="s">
        <v>33</v>
      </c>
      <c r="BG20" s="782">
        <f>F9+F10+F11+F12+F13+F14+F15</f>
        <v>0</v>
      </c>
      <c r="BH20" s="782"/>
      <c r="BI20" s="782">
        <f>H9+H10+H11+H12+H13+H14+H15</f>
        <v>0</v>
      </c>
      <c r="BJ20" s="782"/>
      <c r="BK20" s="782">
        <f>J9+J10+J11+J12+J13+J14+J15</f>
        <v>0</v>
      </c>
      <c r="BL20" s="782"/>
      <c r="BM20" s="782">
        <f>L9+L10+L11+L12+L13+L14+L15</f>
        <v>0</v>
      </c>
      <c r="BN20" s="782"/>
      <c r="BO20" s="782">
        <f>N9+N10+N11+N12+N13+N14+N15</f>
        <v>0</v>
      </c>
      <c r="BP20" s="782"/>
      <c r="BQ20" s="782">
        <f>P9+P10+P11+P12+P13+P14+P15</f>
        <v>0</v>
      </c>
      <c r="BR20" s="782"/>
      <c r="BS20" s="782">
        <f>R9+R10+R11+R12+R13+R14+R15</f>
        <v>0</v>
      </c>
      <c r="BT20" s="782"/>
      <c r="BU20" s="782">
        <f>T9+T10+T11+T12+T13+T14+T15</f>
        <v>0</v>
      </c>
      <c r="BV20" s="782"/>
      <c r="BW20" s="782">
        <f>V9+V10+V11+V12+V13+V14+V15</f>
        <v>0</v>
      </c>
      <c r="BX20" s="782"/>
      <c r="BY20" s="782">
        <f>X9+X10+X11+X12+X13+X14+X15</f>
        <v>0</v>
      </c>
      <c r="BZ20" s="782"/>
      <c r="CA20" s="782">
        <f>Z9+Z10+Z11+Z12+Z13+Z14+Z15</f>
        <v>0</v>
      </c>
      <c r="CB20" s="782"/>
      <c r="CC20" s="782">
        <f>AB9+AB10+AB11+AB12+AB13+AB14+AB15</f>
        <v>0</v>
      </c>
      <c r="CD20" s="782"/>
      <c r="CE20" s="782">
        <f>AD9+AD10+AD11+AD12+AD13+AD14+AD15</f>
        <v>0</v>
      </c>
      <c r="CF20" s="782"/>
      <c r="CG20" s="782">
        <f>AF9+AF10+AF11+AF12+AF13+AF14+AF15</f>
        <v>0</v>
      </c>
      <c r="CH20" s="782"/>
      <c r="CI20" s="782">
        <f>AH9+AH10+AH11+AH12+AH13+AH14+AH15</f>
        <v>0</v>
      </c>
      <c r="CJ20" s="782"/>
      <c r="CK20" s="782">
        <f>AJ9+AJ10+AJ11+AJ12+AJ13+AJ14+AJ15</f>
        <v>0</v>
      </c>
      <c r="CL20" s="782"/>
      <c r="CM20" s="782">
        <f>AL9+AL10+AL11+AL12+AL13+AL14+AL15</f>
        <v>0</v>
      </c>
      <c r="CN20" s="782"/>
      <c r="CO20" s="782">
        <f>AN9+AN10+AN11+AN12+AN13+AN14+AN15</f>
        <v>0</v>
      </c>
      <c r="CP20" s="782"/>
      <c r="CQ20" s="782">
        <f>AP9+AP10+AP11+AP12+AP13+AP14+AP15</f>
        <v>0</v>
      </c>
      <c r="CR20" s="783"/>
      <c r="CS20" s="782">
        <f>AR9+AR10+AR11+AR12+AR13+AR14+AR15</f>
        <v>0</v>
      </c>
      <c r="CT20" s="782"/>
      <c r="CU20" s="782">
        <f>AT9+AT10+AT11+AT12+AT13+AT14+AT15</f>
        <v>0</v>
      </c>
      <c r="CV20" s="782"/>
      <c r="CW20" s="782">
        <f>AV9+AV10+AV11+AV12+AV13+AV14+AV15</f>
        <v>0</v>
      </c>
      <c r="CX20" s="782"/>
      <c r="CY20" s="782">
        <f>AX9+AX10+AX11+AX12+AX13+AX14+AX15</f>
        <v>0</v>
      </c>
      <c r="CZ20" s="782"/>
      <c r="DA20" s="782">
        <f>AZ9+AZ10+AZ11+AZ12+AZ13+AZ14+AZ15</f>
        <v>39</v>
      </c>
      <c r="DB20" s="783"/>
      <c r="DC20" s="2"/>
      <c r="DD20" s="2"/>
      <c r="DE20" s="2"/>
      <c r="DF20" s="2"/>
      <c r="DG20" s="2"/>
      <c r="DH20" s="2"/>
      <c r="DI20" s="2"/>
      <c r="DJ20" s="2"/>
      <c r="DK20" s="2"/>
      <c r="DL20" s="2"/>
      <c r="DM20" s="2"/>
      <c r="DN20" s="2"/>
      <c r="DO20" s="2"/>
      <c r="DP20" s="2"/>
    </row>
    <row r="21" spans="1:106" ht="27.75" customHeight="1">
      <c r="A21" s="364"/>
      <c r="C21" s="261"/>
      <c r="D21" s="903"/>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46"/>
      <c r="AS21" s="946"/>
      <c r="AT21" s="946"/>
      <c r="AU21" s="946"/>
      <c r="AV21" s="946"/>
      <c r="AW21" s="946"/>
      <c r="AX21" s="946"/>
      <c r="AY21" s="946"/>
      <c r="AZ21" s="946"/>
      <c r="BA21" s="250"/>
      <c r="BB21" s="250"/>
      <c r="BC21"/>
      <c r="BD21" s="695" t="s">
        <v>86</v>
      </c>
      <c r="BE21" s="694" t="s">
        <v>107</v>
      </c>
      <c r="BF21" s="690"/>
      <c r="BG21" s="691" t="str">
        <f>IF(OR(ISBLANK(F9),ISBLANK(F10),ISBLANK(F11),ISBLANK(F12),ISBLANK(F13),ISBLANK(F14),ISBLANK(F15)),"N/A",IF(ROUND(BG20,0)=100,"ok","&lt;&gt;"))</f>
        <v>N/A</v>
      </c>
      <c r="BH21" s="691"/>
      <c r="BI21" s="691" t="str">
        <f>IF(OR(ISBLANK(H9),ISBLANK(H10),ISBLANK(H11),ISBLANK(H12),ISBLANK(H13),ISBLANK(H14),ISBLANK(H15)),"N/A",IF(ROUND(BI20,0)=100,"ok","&lt;&gt;"))</f>
        <v>N/A</v>
      </c>
      <c r="BJ21" s="691"/>
      <c r="BK21" s="691" t="str">
        <f>IF(OR(ISBLANK(J9),ISBLANK(J10),ISBLANK(J11),ISBLANK(J12),ISBLANK(J13),ISBLANK(J14),ISBLANK(J15)),"N/A",IF(ROUND(BK20,0)=100,"ok","&lt;&gt;"))</f>
        <v>N/A</v>
      </c>
      <c r="BL21" s="691"/>
      <c r="BM21" s="691" t="str">
        <f>IF(OR(ISBLANK(L9),ISBLANK(L10),ISBLANK(L11),ISBLANK(L12),ISBLANK(L13),ISBLANK(L14),ISBLANK(L15)),"N/A",IF(ROUND(BM20,0)=100,"ok","&lt;&gt;"))</f>
        <v>N/A</v>
      </c>
      <c r="BN21" s="691"/>
      <c r="BO21" s="691" t="str">
        <f>IF(OR(ISBLANK(N9),ISBLANK(N10),ISBLANK(N11),ISBLANK(N12),ISBLANK(N13),ISBLANK(N14),ISBLANK(N15)),"N/A",IF(ROUND(BO20,0)=100,"ok","&lt;&gt;"))</f>
        <v>N/A</v>
      </c>
      <c r="BP21" s="691"/>
      <c r="BQ21" s="691" t="str">
        <f>IF(OR(ISBLANK(P9),ISBLANK(P10),ISBLANK(P11),ISBLANK(P12),ISBLANK(P13),ISBLANK(P14),ISBLANK(P15)),"N/A",IF(ROUND(BQ20,0)=100,"ok","&lt;&gt;"))</f>
        <v>N/A</v>
      </c>
      <c r="BR21" s="691"/>
      <c r="BS21" s="691" t="str">
        <f>IF(OR(ISBLANK(R9),ISBLANK(R10),ISBLANK(R11),ISBLANK(R12),ISBLANK(R13),ISBLANK(R14),ISBLANK(R15)),"N/A",IF(ROUND(BS20,0)=100,"ok","&lt;&gt;"))</f>
        <v>N/A</v>
      </c>
      <c r="BT21" s="691"/>
      <c r="BU21" s="691" t="str">
        <f>IF(OR(ISBLANK(T9),ISBLANK(T10),ISBLANK(T11),ISBLANK(T12),ISBLANK(T13),ISBLANK(T14),ISBLANK(T15)),"N/A",IF(ROUND(BU20,0)=100,"ok","&lt;&gt;"))</f>
        <v>N/A</v>
      </c>
      <c r="BV21" s="691"/>
      <c r="BW21" s="691" t="str">
        <f>IF(OR(ISBLANK(V9),ISBLANK(V10),ISBLANK(V11),ISBLANK(V12),ISBLANK(V13),ISBLANK(V14),ISBLANK(V15)),"N/A",IF(ROUND(BW20,0)=100,"ok","&lt;&gt;"))</f>
        <v>N/A</v>
      </c>
      <c r="BX21" s="691"/>
      <c r="BY21" s="691" t="str">
        <f>IF(OR(ISBLANK(X9),ISBLANK(X10),ISBLANK(X11),ISBLANK(X12),ISBLANK(X13),ISBLANK(X14),ISBLANK(X15)),"N/A",IF(ROUND(BY20,0)=100,"ok","&lt;&gt;"))</f>
        <v>N/A</v>
      </c>
      <c r="BZ21" s="691"/>
      <c r="CA21" s="691" t="str">
        <f>IF(OR(ISBLANK(Z9),ISBLANK(Z10),ISBLANK(Z11),ISBLANK(Z12),ISBLANK(Z13),ISBLANK(Z14),ISBLANK(Z15)),"N/A",IF(ROUND(CA20,0)=100,"ok","&lt;&gt;"))</f>
        <v>N/A</v>
      </c>
      <c r="CB21" s="691"/>
      <c r="CC21" s="691" t="str">
        <f>IF(OR(ISBLANK(AB9),ISBLANK(AB10),ISBLANK(AB11),ISBLANK(AB12),ISBLANK(AB13),ISBLANK(AB14),ISBLANK(AB15)),"N/A",IF(ROUND(CC20,0)=100,"ok","&lt;&gt;"))</f>
        <v>N/A</v>
      </c>
      <c r="CD21" s="691"/>
      <c r="CE21" s="691" t="str">
        <f>IF(OR(ISBLANK(AD9),ISBLANK(AD10),ISBLANK(AD11),ISBLANK(AD12),ISBLANK(AD13),ISBLANK(AD14),ISBLANK(AD15)),"N/A",IF(ROUND(CE20,0)=100,"ok","&lt;&gt;"))</f>
        <v>N/A</v>
      </c>
      <c r="CF21" s="691"/>
      <c r="CG21" s="691" t="str">
        <f>IF(OR(ISBLANK(AF9),ISBLANK(AF10),ISBLANK(AF11),ISBLANK(AF12),ISBLANK(AF13),ISBLANK(AF14),ISBLANK(AF15)),"N/A",IF(ROUND(CG20,0)=100,"ok","&lt;&gt;"))</f>
        <v>N/A</v>
      </c>
      <c r="CH21" s="691"/>
      <c r="CI21" s="691" t="str">
        <f>IF(OR(ISBLANK(AH9),ISBLANK(AH10),ISBLANK(AH11),ISBLANK(AH12),ISBLANK(AH13),ISBLANK(AH14),ISBLANK(AH15)),"N/A",IF(ROUND(CI20,0)=100,"ok","&lt;&gt;"))</f>
        <v>N/A</v>
      </c>
      <c r="CJ21" s="691"/>
      <c r="CK21" s="691" t="str">
        <f>IF(OR(ISBLANK(AJ9),ISBLANK(AJ10),ISBLANK(AJ11),ISBLANK(AJ12),ISBLANK(AJ13),ISBLANK(AJ14),ISBLANK(AJ15)),"N/A",IF(ROUND(CK20,0)=100,"ok","&lt;&gt;"))</f>
        <v>N/A</v>
      </c>
      <c r="CL21" s="691"/>
      <c r="CM21" s="691" t="str">
        <f>IF(OR(ISBLANK(AL9),ISBLANK(AL10),ISBLANK(AL11),ISBLANK(AL12),ISBLANK(AL13),ISBLANK(AL14),ISBLANK(AL15)),"N/A",IF(ROUND(CM20,0)=100,"ok","&lt;&gt;"))</f>
        <v>N/A</v>
      </c>
      <c r="CN21" s="691"/>
      <c r="CO21" s="691" t="str">
        <f>IF(OR(ISBLANK(AN9),ISBLANK(AN10),ISBLANK(AN11),ISBLANK(AN12),ISBLANK(AN13),ISBLANK(AN14),ISBLANK(AN15)),"N/A",IF(ROUND(CO20,0)=100,"ok","&lt;&gt;"))</f>
        <v>N/A</v>
      </c>
      <c r="CP21" s="691"/>
      <c r="CQ21" s="691" t="str">
        <f>IF(OR(ISBLANK(AP9),ISBLANK(AP10),ISBLANK(AP11),ISBLANK(AP12),ISBLANK(AP13),ISBLANK(AP14),ISBLANK(AP15)),"N/A",IF(ROUND(CQ20,0)=100,"ok","&lt;&gt;"))</f>
        <v>N/A</v>
      </c>
      <c r="CR21" s="691"/>
      <c r="CS21" s="691" t="str">
        <f>IF(OR(ISBLANK(AR9),ISBLANK(AR10),ISBLANK(AR11),ISBLANK(AR12),ISBLANK(AR13),ISBLANK(AR14),ISBLANK(AR15)),"N/A",IF(ROUND(CS20,0)=100,"ok","&lt;&gt;"))</f>
        <v>N/A</v>
      </c>
      <c r="CT21" s="691"/>
      <c r="CU21" s="691" t="str">
        <f>IF(OR(ISBLANK(AT9),ISBLANK(AT10),ISBLANK(AT11),ISBLANK(AT12),ISBLANK(AT13),ISBLANK(AT14),ISBLANK(AT15)),"N/A",IF(ROUND(CU20,0)=100,"ok","&lt;&gt;"))</f>
        <v>N/A</v>
      </c>
      <c r="CV21" s="691"/>
      <c r="CW21" s="691" t="str">
        <f>IF(OR(ISBLANK(AV9),ISBLANK(AV10),ISBLANK(AV11),ISBLANK(AV12),ISBLANK(AV13),ISBLANK(AV14),ISBLANK(AV15)),"N/A",IF(ROUND(CW20,0)=100,"ok","&lt;&gt;"))</f>
        <v>N/A</v>
      </c>
      <c r="CX21" s="691"/>
      <c r="CY21" s="691" t="str">
        <f>IF(OR(ISBLANK(AX9),ISBLANK(AX10),ISBLANK(AX11),ISBLANK(AX12),ISBLANK(AX13),ISBLANK(AX14),ISBLANK(AX15)),"N/A",IF(ROUND(CY20,0)=100,"ok","&lt;&gt;"))</f>
        <v>N/A</v>
      </c>
      <c r="CZ21" s="691"/>
      <c r="DA21" s="691" t="str">
        <f>IF(OR(ISBLANK(AZ9),ISBLANK(AZ10),ISBLANK(AZ11),ISBLANK(AZ12),ISBLANK(AZ13),ISBLANK(AZ14),ISBLANK(AZ15)),"N/A",IF(ROUND(DA20,0)=100,"ok","&lt;&gt;"))</f>
        <v>N/A</v>
      </c>
      <c r="DB21" s="784"/>
    </row>
    <row r="22" spans="3:118" ht="21.75" customHeight="1">
      <c r="C22" s="102"/>
      <c r="D22" s="120"/>
      <c r="E22" s="99"/>
      <c r="F22" s="100"/>
      <c r="G22" s="179"/>
      <c r="H22" s="150"/>
      <c r="I22" s="179"/>
      <c r="J22" s="150"/>
      <c r="K22" s="179"/>
      <c r="L22" s="150"/>
      <c r="M22" s="179"/>
      <c r="N22" s="150"/>
      <c r="O22" s="179"/>
      <c r="P22" s="150"/>
      <c r="Q22" s="179"/>
      <c r="R22" s="150"/>
      <c r="S22" s="179"/>
      <c r="T22" s="150"/>
      <c r="U22" s="179"/>
      <c r="V22" s="150"/>
      <c r="W22" s="179"/>
      <c r="X22" s="150"/>
      <c r="Y22" s="179"/>
      <c r="Z22" s="150"/>
      <c r="AA22" s="577"/>
      <c r="AB22" s="150"/>
      <c r="AC22" s="577"/>
      <c r="BC22" s="197"/>
      <c r="BD22" s="367" t="s">
        <v>74</v>
      </c>
      <c r="BE22" s="446" t="s">
        <v>75</v>
      </c>
      <c r="BF22" s="650"/>
      <c r="BG22" s="681"/>
      <c r="BH22" s="651"/>
      <c r="BI22" s="651"/>
      <c r="BJ22" s="651"/>
      <c r="BK22" s="651"/>
      <c r="BL22" s="651"/>
      <c r="BM22" s="651"/>
      <c r="BN22" s="651"/>
      <c r="BO22" s="651"/>
      <c r="BP22" s="305"/>
      <c r="BQ22" s="305"/>
      <c r="BR22" s="305"/>
      <c r="BS22" s="305"/>
      <c r="BT22" s="305"/>
      <c r="BU22" s="272"/>
      <c r="BV22" s="272"/>
      <c r="BW22" s="305"/>
      <c r="BX22" s="272"/>
      <c r="BY22" s="272"/>
      <c r="BZ22" s="651"/>
      <c r="CA22" s="651"/>
      <c r="CB22" s="651"/>
      <c r="CC22" s="651"/>
      <c r="CD22" s="651"/>
      <c r="CE22" s="651"/>
      <c r="CF22" s="651"/>
      <c r="CG22" s="305"/>
      <c r="CH22" s="651"/>
      <c r="CI22" s="651"/>
      <c r="CJ22" s="651"/>
      <c r="CK22" s="651"/>
      <c r="CL22" s="651"/>
      <c r="CM22" s="651"/>
      <c r="CN22" s="651"/>
      <c r="CO22" s="305"/>
      <c r="CP22" s="305"/>
      <c r="CQ22" s="305"/>
      <c r="CR22" s="305"/>
      <c r="CS22" s="305"/>
      <c r="CT22" s="272"/>
      <c r="CU22" s="272"/>
      <c r="CV22" s="305"/>
      <c r="CW22" s="305"/>
      <c r="CX22" s="272"/>
      <c r="CY22" s="272"/>
      <c r="CZ22" s="305"/>
      <c r="DA22" s="272"/>
      <c r="DB22" s="272"/>
      <c r="DC22" s="2"/>
      <c r="DD22" s="2"/>
      <c r="DE22" s="2"/>
      <c r="DF22" s="2"/>
      <c r="DG22" s="2"/>
      <c r="DH22" s="2"/>
      <c r="DI22" s="2"/>
      <c r="DJ22" s="2"/>
      <c r="DK22" s="2"/>
      <c r="DL22" s="2"/>
      <c r="DM22" s="2"/>
      <c r="DN22" s="2"/>
    </row>
    <row r="23" spans="1:118" ht="17.25" customHeight="1">
      <c r="A23" s="364"/>
      <c r="B23" s="364">
        <v>2</v>
      </c>
      <c r="C23" s="85" t="s">
        <v>256</v>
      </c>
      <c r="D23" s="85"/>
      <c r="E23" s="85"/>
      <c r="F23" s="163"/>
      <c r="G23" s="172"/>
      <c r="H23" s="163"/>
      <c r="I23" s="172"/>
      <c r="J23" s="163"/>
      <c r="K23" s="172"/>
      <c r="L23" s="163"/>
      <c r="M23" s="172"/>
      <c r="N23" s="163"/>
      <c r="O23" s="172"/>
      <c r="P23" s="163"/>
      <c r="Q23" s="172"/>
      <c r="R23" s="163"/>
      <c r="S23" s="172"/>
      <c r="T23" s="163"/>
      <c r="U23" s="172"/>
      <c r="V23" s="163"/>
      <c r="W23" s="172"/>
      <c r="X23" s="163"/>
      <c r="Y23" s="172"/>
      <c r="Z23" s="163"/>
      <c r="AA23" s="578"/>
      <c r="AB23" s="163"/>
      <c r="AC23" s="578"/>
      <c r="AD23" s="163"/>
      <c r="AE23" s="578"/>
      <c r="AF23" s="163"/>
      <c r="AG23" s="578"/>
      <c r="AH23" s="163"/>
      <c r="AI23" s="578"/>
      <c r="AJ23" s="172"/>
      <c r="AK23" s="578"/>
      <c r="AL23" s="172"/>
      <c r="AM23" s="578"/>
      <c r="AN23" s="160"/>
      <c r="AO23" s="583"/>
      <c r="AP23" s="160"/>
      <c r="AQ23" s="583"/>
      <c r="AR23" s="170"/>
      <c r="AS23" s="583"/>
      <c r="AT23" s="170"/>
      <c r="AU23" s="583"/>
      <c r="AV23" s="170"/>
      <c r="AW23" s="583"/>
      <c r="AX23" s="170"/>
      <c r="AY23" s="583"/>
      <c r="AZ23" s="160"/>
      <c r="BA23" s="583"/>
      <c r="BB23" s="170"/>
      <c r="BC23" s="97"/>
      <c r="BD23" s="367" t="s">
        <v>76</v>
      </c>
      <c r="BE23" s="446" t="s">
        <v>77</v>
      </c>
      <c r="BF23" s="285"/>
      <c r="BG23" s="682"/>
      <c r="BH23" s="682"/>
      <c r="BI23" s="682"/>
      <c r="BJ23" s="682"/>
      <c r="BK23" s="682"/>
      <c r="BL23" s="682"/>
      <c r="BM23" s="682"/>
      <c r="BN23" s="682"/>
      <c r="BO23" s="682"/>
      <c r="BP23" s="682"/>
      <c r="BQ23" s="682"/>
      <c r="BR23" s="682"/>
      <c r="BS23" s="682"/>
      <c r="BT23" s="682"/>
      <c r="BU23" s="325"/>
      <c r="BV23" s="272"/>
      <c r="BW23" s="682"/>
      <c r="BX23" s="325"/>
      <c r="BY23" s="272"/>
      <c r="BZ23" s="682"/>
      <c r="CA23" s="682"/>
      <c r="CB23" s="682"/>
      <c r="CC23" s="682"/>
      <c r="CD23" s="682"/>
      <c r="CE23" s="682"/>
      <c r="CF23" s="682"/>
      <c r="CG23" s="682"/>
      <c r="CH23" s="682"/>
      <c r="CI23" s="682"/>
      <c r="CJ23" s="682"/>
      <c r="CK23" s="682"/>
      <c r="CL23" s="682"/>
      <c r="CM23" s="682"/>
      <c r="CN23" s="682"/>
      <c r="CO23" s="682"/>
      <c r="CP23" s="682"/>
      <c r="CQ23" s="682"/>
      <c r="CR23" s="682"/>
      <c r="CS23" s="682"/>
      <c r="CT23" s="325"/>
      <c r="CU23" s="272"/>
      <c r="CV23" s="682"/>
      <c r="CW23" s="682"/>
      <c r="CX23" s="325"/>
      <c r="CY23" s="272"/>
      <c r="CZ23" s="682"/>
      <c r="DA23" s="325"/>
      <c r="DB23" s="272"/>
      <c r="DC23" s="2"/>
      <c r="DD23" s="2"/>
      <c r="DE23" s="2"/>
      <c r="DF23" s="2"/>
      <c r="DG23" s="2"/>
      <c r="DH23" s="2"/>
      <c r="DI23" s="2"/>
      <c r="DJ23" s="2"/>
      <c r="DK23" s="2"/>
      <c r="DL23" s="2"/>
      <c r="DM23" s="2"/>
      <c r="DN23" s="2"/>
    </row>
    <row r="24" spans="1:118" ht="2.25" customHeight="1" thickBot="1">
      <c r="A24" s="364"/>
      <c r="C24" s="87"/>
      <c r="D24" s="87"/>
      <c r="E24" s="87"/>
      <c r="F24" s="161"/>
      <c r="G24" s="171"/>
      <c r="H24" s="161"/>
      <c r="I24" s="171"/>
      <c r="J24" s="161"/>
      <c r="K24" s="171"/>
      <c r="L24" s="161"/>
      <c r="M24" s="171"/>
      <c r="N24" s="161"/>
      <c r="O24" s="171"/>
      <c r="P24" s="161"/>
      <c r="Q24" s="171"/>
      <c r="R24" s="161"/>
      <c r="S24" s="171"/>
      <c r="T24" s="161"/>
      <c r="U24" s="171"/>
      <c r="V24" s="161"/>
      <c r="W24" s="171"/>
      <c r="X24" s="161"/>
      <c r="Y24" s="171"/>
      <c r="Z24" s="161"/>
      <c r="AA24" s="579"/>
      <c r="AB24" s="161"/>
      <c r="AC24" s="579"/>
      <c r="AD24" s="161"/>
      <c r="AE24" s="579"/>
      <c r="AF24" s="161"/>
      <c r="AG24" s="579"/>
      <c r="AH24" s="161"/>
      <c r="AI24" s="579"/>
      <c r="AJ24" s="171"/>
      <c r="AK24" s="579"/>
      <c r="AL24" s="171"/>
      <c r="AM24" s="579"/>
      <c r="AN24" s="169"/>
      <c r="AO24" s="584"/>
      <c r="AP24" s="169"/>
      <c r="AQ24" s="584"/>
      <c r="AR24" s="173"/>
      <c r="AS24" s="584"/>
      <c r="AT24" s="173"/>
      <c r="AU24" s="584"/>
      <c r="AV24" s="173"/>
      <c r="AW24" s="584"/>
      <c r="AX24" s="173"/>
      <c r="AY24" s="584"/>
      <c r="AZ24" s="169"/>
      <c r="BA24" s="584"/>
      <c r="BB24" s="173"/>
      <c r="BC24" s="97"/>
      <c r="BF24" s="285"/>
      <c r="BG24" s="682"/>
      <c r="BH24" s="682"/>
      <c r="BI24" s="682"/>
      <c r="BJ24" s="682"/>
      <c r="BK24" s="682"/>
      <c r="BL24" s="682"/>
      <c r="BM24" s="682"/>
      <c r="BN24" s="682"/>
      <c r="BO24" s="682"/>
      <c r="BP24" s="682"/>
      <c r="BQ24" s="682"/>
      <c r="BR24" s="682"/>
      <c r="BS24" s="682"/>
      <c r="BT24" s="682"/>
      <c r="BU24" s="285"/>
      <c r="BV24" s="272"/>
      <c r="BW24" s="682"/>
      <c r="BX24" s="285"/>
      <c r="BY24" s="272"/>
      <c r="BZ24" s="682"/>
      <c r="CA24" s="682"/>
      <c r="CB24" s="682"/>
      <c r="CC24" s="682"/>
      <c r="CD24" s="682"/>
      <c r="CE24" s="682"/>
      <c r="CF24" s="682"/>
      <c r="CG24" s="682"/>
      <c r="CH24" s="682"/>
      <c r="CI24" s="682"/>
      <c r="CJ24" s="682"/>
      <c r="CK24" s="682"/>
      <c r="CL24" s="682"/>
      <c r="CM24" s="682"/>
      <c r="CN24" s="682"/>
      <c r="CO24" s="682"/>
      <c r="CP24" s="682"/>
      <c r="CQ24" s="682"/>
      <c r="CR24" s="682"/>
      <c r="CS24" s="682"/>
      <c r="CT24" s="285"/>
      <c r="CU24" s="272"/>
      <c r="CV24" s="682"/>
      <c r="CW24" s="682"/>
      <c r="CX24" s="285"/>
      <c r="CY24" s="272"/>
      <c r="CZ24" s="682"/>
      <c r="DA24" s="285"/>
      <c r="DB24" s="272"/>
      <c r="DC24" s="2"/>
      <c r="DD24" s="2"/>
      <c r="DE24" s="2"/>
      <c r="DF24" s="2"/>
      <c r="DG24" s="2"/>
      <c r="DH24" s="2"/>
      <c r="DI24" s="2"/>
      <c r="DJ24" s="2"/>
      <c r="DK24" s="2"/>
      <c r="DL24" s="2"/>
      <c r="DM24" s="2"/>
      <c r="DN24" s="2"/>
    </row>
    <row r="25" spans="1:118" ht="18" customHeight="1">
      <c r="A25" s="364"/>
      <c r="C25" s="833" t="s">
        <v>31</v>
      </c>
      <c r="D25" s="935" t="s">
        <v>257</v>
      </c>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6"/>
      <c r="AJ25" s="936"/>
      <c r="AK25" s="936"/>
      <c r="AL25" s="936"/>
      <c r="AM25" s="936"/>
      <c r="AN25" s="936"/>
      <c r="AO25" s="936"/>
      <c r="AP25" s="936"/>
      <c r="AQ25" s="936"/>
      <c r="AR25" s="936"/>
      <c r="AS25" s="936"/>
      <c r="AT25" s="936"/>
      <c r="AU25" s="936"/>
      <c r="AV25" s="936"/>
      <c r="AW25" s="936"/>
      <c r="AX25" s="936"/>
      <c r="AY25" s="936"/>
      <c r="AZ25" s="936"/>
      <c r="BA25" s="936"/>
      <c r="BB25" s="937"/>
      <c r="BC25" s="2"/>
      <c r="BD25" s="368" t="s">
        <v>81</v>
      </c>
      <c r="BE25" s="657" t="s">
        <v>82</v>
      </c>
      <c r="BF25" s="623"/>
      <c r="BG25" s="683"/>
      <c r="BH25" s="683"/>
      <c r="BI25" s="683"/>
      <c r="BJ25" s="683"/>
      <c r="BK25" s="683"/>
      <c r="BL25" s="683"/>
      <c r="BM25" s="683"/>
      <c r="BN25" s="683"/>
      <c r="BO25" s="683"/>
      <c r="BP25" s="683"/>
      <c r="BQ25" s="683"/>
      <c r="BR25" s="683"/>
      <c r="BS25" s="684"/>
      <c r="BT25" s="684"/>
      <c r="BU25" s="285"/>
      <c r="BV25" s="272"/>
      <c r="BW25" s="684"/>
      <c r="BX25" s="285"/>
      <c r="BY25" s="272"/>
      <c r="BZ25" s="683"/>
      <c r="CA25" s="683"/>
      <c r="CB25" s="683"/>
      <c r="CC25" s="683"/>
      <c r="CD25" s="683"/>
      <c r="CE25" s="683"/>
      <c r="CF25" s="683"/>
      <c r="CG25" s="683"/>
      <c r="CH25" s="683"/>
      <c r="CI25" s="683"/>
      <c r="CJ25" s="683"/>
      <c r="CK25" s="683"/>
      <c r="CL25" s="683"/>
      <c r="CM25" s="683"/>
      <c r="CN25" s="683"/>
      <c r="CO25" s="683"/>
      <c r="CP25" s="683"/>
      <c r="CQ25" s="683"/>
      <c r="CR25" s="684"/>
      <c r="CS25" s="684"/>
      <c r="CT25" s="285"/>
      <c r="CU25" s="272"/>
      <c r="CV25" s="684"/>
      <c r="CW25" s="684"/>
      <c r="CX25" s="285"/>
      <c r="CY25" s="272"/>
      <c r="CZ25" s="684"/>
      <c r="DA25" s="285"/>
      <c r="DB25" s="272"/>
      <c r="DC25" s="2"/>
      <c r="DD25" s="2"/>
      <c r="DE25" s="2"/>
      <c r="DF25" s="2"/>
      <c r="DG25" s="2"/>
      <c r="DH25" s="2"/>
      <c r="DI25" s="2"/>
      <c r="DJ25" s="2"/>
      <c r="DK25" s="2"/>
      <c r="DL25" s="2"/>
      <c r="DM25" s="2"/>
      <c r="DN25" s="2"/>
    </row>
    <row r="26" spans="1:105" ht="16.5" customHeight="1">
      <c r="A26" s="364">
        <v>0</v>
      </c>
      <c r="B26" s="364">
        <v>6578</v>
      </c>
      <c r="C26" s="834" t="s">
        <v>372</v>
      </c>
      <c r="D26" s="898" t="s">
        <v>373</v>
      </c>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941"/>
      <c r="BC26" s="2"/>
      <c r="BD26" s="368" t="s">
        <v>83</v>
      </c>
      <c r="BE26" s="657" t="s">
        <v>84</v>
      </c>
      <c r="BF26" s="397"/>
      <c r="BG26" s="397"/>
      <c r="BH26" s="397"/>
      <c r="BI26" s="397"/>
      <c r="BJ26" s="397"/>
      <c r="BK26" s="397"/>
      <c r="BL26" s="397"/>
      <c r="BM26" s="397"/>
      <c r="BN26" s="397"/>
      <c r="BO26" s="397"/>
      <c r="BP26" s="397"/>
      <c r="BQ26" s="397"/>
      <c r="BR26" s="397"/>
      <c r="BS26" s="397"/>
      <c r="BT26" s="397"/>
      <c r="BU26" s="268"/>
      <c r="BW26" s="397"/>
      <c r="BX26" s="268"/>
      <c r="BZ26" s="397"/>
      <c r="CA26" s="397"/>
      <c r="CB26" s="397"/>
      <c r="CC26" s="397"/>
      <c r="CD26" s="397"/>
      <c r="CE26" s="397"/>
      <c r="CF26" s="397"/>
      <c r="CG26" s="397"/>
      <c r="CH26" s="397"/>
      <c r="CI26" s="397"/>
      <c r="CJ26" s="397"/>
      <c r="CK26" s="397"/>
      <c r="CL26" s="397"/>
      <c r="CM26" s="397"/>
      <c r="CN26" s="397"/>
      <c r="CO26" s="397"/>
      <c r="CP26" s="397"/>
      <c r="CQ26" s="397"/>
      <c r="CR26" s="397"/>
      <c r="CS26" s="397"/>
      <c r="CT26" s="268"/>
      <c r="CV26" s="397"/>
      <c r="CW26" s="397"/>
      <c r="CX26" s="268"/>
      <c r="CZ26" s="397"/>
      <c r="DA26" s="268"/>
    </row>
    <row r="27" spans="1:105" ht="16.5" customHeight="1">
      <c r="A27" s="364"/>
      <c r="C27" s="83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895"/>
      <c r="AL27" s="895"/>
      <c r="AM27" s="895"/>
      <c r="AN27" s="895"/>
      <c r="AO27" s="895"/>
      <c r="AP27" s="895"/>
      <c r="AQ27" s="895"/>
      <c r="AR27" s="895"/>
      <c r="AS27" s="895"/>
      <c r="AT27" s="895"/>
      <c r="AU27" s="895"/>
      <c r="AV27" s="895"/>
      <c r="AW27" s="895"/>
      <c r="AX27" s="895"/>
      <c r="AY27" s="895"/>
      <c r="AZ27" s="895"/>
      <c r="BA27" s="895"/>
      <c r="BB27" s="939"/>
      <c r="BC27" s="2"/>
      <c r="BF27" s="397"/>
      <c r="BG27" s="397"/>
      <c r="BH27" s="397"/>
      <c r="BI27" s="397"/>
      <c r="BJ27" s="397"/>
      <c r="BK27" s="397"/>
      <c r="BL27" s="397"/>
      <c r="BM27" s="397"/>
      <c r="BN27" s="397"/>
      <c r="BO27" s="397"/>
      <c r="BP27" s="397"/>
      <c r="BQ27" s="397"/>
      <c r="BR27" s="397"/>
      <c r="BS27" s="397"/>
      <c r="BT27" s="397"/>
      <c r="BU27" s="268"/>
      <c r="BW27" s="397"/>
      <c r="BX27" s="268"/>
      <c r="BZ27" s="397"/>
      <c r="CA27" s="397"/>
      <c r="CB27" s="397"/>
      <c r="CC27" s="397"/>
      <c r="CD27" s="397"/>
      <c r="CE27" s="397"/>
      <c r="CF27" s="397"/>
      <c r="CG27" s="397"/>
      <c r="CH27" s="397"/>
      <c r="CI27" s="397"/>
      <c r="CJ27" s="397"/>
      <c r="CK27" s="397"/>
      <c r="CL27" s="397"/>
      <c r="CM27" s="397"/>
      <c r="CN27" s="397"/>
      <c r="CO27" s="397"/>
      <c r="CP27" s="397"/>
      <c r="CQ27" s="397"/>
      <c r="CR27" s="397"/>
      <c r="CS27" s="397"/>
      <c r="CT27" s="268"/>
      <c r="CV27" s="397"/>
      <c r="CW27" s="397"/>
      <c r="CX27" s="268"/>
      <c r="CZ27" s="397"/>
      <c r="DA27" s="268"/>
    </row>
    <row r="28" spans="1:105" ht="16.5" customHeight="1">
      <c r="A28" s="364"/>
      <c r="C28" s="835"/>
      <c r="D28" s="895"/>
      <c r="E28" s="895"/>
      <c r="F28" s="895"/>
      <c r="G28" s="895"/>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5"/>
      <c r="AY28" s="895"/>
      <c r="AZ28" s="895"/>
      <c r="BA28" s="895"/>
      <c r="BB28" s="939"/>
      <c r="BC28" s="2"/>
      <c r="BF28" s="397"/>
      <c r="BG28" s="397"/>
      <c r="BH28" s="397"/>
      <c r="BI28" s="397"/>
      <c r="BJ28" s="397"/>
      <c r="BK28" s="397"/>
      <c r="BL28" s="397"/>
      <c r="BM28" s="397"/>
      <c r="BN28" s="397"/>
      <c r="BO28" s="397"/>
      <c r="BP28" s="397"/>
      <c r="BQ28" s="397"/>
      <c r="BR28" s="397"/>
      <c r="BS28" s="397"/>
      <c r="BT28" s="397"/>
      <c r="BU28" s="268"/>
      <c r="BW28" s="397"/>
      <c r="BX28" s="268"/>
      <c r="BZ28" s="397"/>
      <c r="CA28" s="397"/>
      <c r="CB28" s="397"/>
      <c r="CC28" s="397"/>
      <c r="CD28" s="397"/>
      <c r="CE28" s="397"/>
      <c r="CF28" s="397"/>
      <c r="CG28" s="397"/>
      <c r="CH28" s="397"/>
      <c r="CI28" s="397"/>
      <c r="CJ28" s="397"/>
      <c r="CK28" s="397"/>
      <c r="CL28" s="397"/>
      <c r="CM28" s="397"/>
      <c r="CN28" s="397"/>
      <c r="CO28" s="397"/>
      <c r="CP28" s="397"/>
      <c r="CQ28" s="397"/>
      <c r="CR28" s="397"/>
      <c r="CS28" s="397"/>
      <c r="CT28" s="268"/>
      <c r="CV28" s="397"/>
      <c r="CW28" s="397"/>
      <c r="CX28" s="268"/>
      <c r="CZ28" s="397"/>
      <c r="DA28" s="268"/>
    </row>
    <row r="29" spans="1:105" ht="16.5" customHeight="1">
      <c r="A29" s="364"/>
      <c r="C29" s="835"/>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5"/>
      <c r="AY29" s="895"/>
      <c r="AZ29" s="895"/>
      <c r="BA29" s="895"/>
      <c r="BB29" s="939"/>
      <c r="BC29" s="2"/>
      <c r="BD29" s="397"/>
      <c r="BE29" s="397"/>
      <c r="BF29" s="397"/>
      <c r="BG29" s="397"/>
      <c r="BH29" s="397"/>
      <c r="BI29" s="397"/>
      <c r="BJ29" s="397"/>
      <c r="BK29" s="397"/>
      <c r="BL29" s="397"/>
      <c r="BM29" s="397"/>
      <c r="BN29" s="397"/>
      <c r="BO29" s="397"/>
      <c r="BP29" s="397"/>
      <c r="BQ29" s="397"/>
      <c r="BR29" s="397"/>
      <c r="BS29" s="397"/>
      <c r="BT29" s="397"/>
      <c r="BU29" s="268"/>
      <c r="BW29" s="397"/>
      <c r="BX29" s="268"/>
      <c r="BZ29" s="397"/>
      <c r="CA29" s="397"/>
      <c r="CB29" s="397"/>
      <c r="CC29" s="397"/>
      <c r="CD29" s="397"/>
      <c r="CE29" s="397"/>
      <c r="CF29" s="397"/>
      <c r="CG29" s="397"/>
      <c r="CH29" s="397"/>
      <c r="CI29" s="397"/>
      <c r="CJ29" s="397"/>
      <c r="CK29" s="397"/>
      <c r="CL29" s="397"/>
      <c r="CM29" s="397"/>
      <c r="CN29" s="397"/>
      <c r="CO29" s="397"/>
      <c r="CP29" s="397"/>
      <c r="CQ29" s="397"/>
      <c r="CR29" s="397"/>
      <c r="CS29" s="397"/>
      <c r="CT29" s="268"/>
      <c r="CV29" s="397"/>
      <c r="CW29" s="397"/>
      <c r="CX29" s="268"/>
      <c r="CZ29" s="397"/>
      <c r="DA29" s="268"/>
    </row>
    <row r="30" spans="1:105" ht="16.5" customHeight="1">
      <c r="A30" s="364"/>
      <c r="C30" s="835"/>
      <c r="D30" s="895"/>
      <c r="E30" s="895"/>
      <c r="F30" s="895"/>
      <c r="G30" s="895"/>
      <c r="H30" s="895"/>
      <c r="I30" s="895"/>
      <c r="J30" s="895"/>
      <c r="K30" s="895"/>
      <c r="L30" s="895"/>
      <c r="M30" s="895"/>
      <c r="N30" s="895"/>
      <c r="O30" s="895"/>
      <c r="P30" s="895"/>
      <c r="Q30" s="895"/>
      <c r="R30" s="895"/>
      <c r="S30" s="895"/>
      <c r="T30" s="895"/>
      <c r="U30" s="895"/>
      <c r="V30" s="895"/>
      <c r="W30" s="895"/>
      <c r="X30" s="895"/>
      <c r="Y30" s="895"/>
      <c r="Z30" s="895"/>
      <c r="AA30" s="895"/>
      <c r="AB30" s="895"/>
      <c r="AC30" s="895"/>
      <c r="AD30" s="895"/>
      <c r="AE30" s="895"/>
      <c r="AF30" s="895"/>
      <c r="AG30" s="895"/>
      <c r="AH30" s="895"/>
      <c r="AI30" s="895"/>
      <c r="AJ30" s="895"/>
      <c r="AK30" s="895"/>
      <c r="AL30" s="895"/>
      <c r="AM30" s="895"/>
      <c r="AN30" s="895"/>
      <c r="AO30" s="895"/>
      <c r="AP30" s="895"/>
      <c r="AQ30" s="895"/>
      <c r="AR30" s="895"/>
      <c r="AS30" s="895"/>
      <c r="AT30" s="895"/>
      <c r="AU30" s="895"/>
      <c r="AV30" s="895"/>
      <c r="AW30" s="895"/>
      <c r="AX30" s="895"/>
      <c r="AY30" s="895"/>
      <c r="AZ30" s="895"/>
      <c r="BA30" s="895"/>
      <c r="BB30" s="939"/>
      <c r="BC30" s="2"/>
      <c r="BD30" s="942"/>
      <c r="BE30" s="942"/>
      <c r="BF30" s="942"/>
      <c r="BG30" s="942"/>
      <c r="BH30" s="942"/>
      <c r="BI30" s="942"/>
      <c r="BJ30" s="942"/>
      <c r="BK30" s="942"/>
      <c r="BL30" s="942"/>
      <c r="BM30" s="942"/>
      <c r="BN30" s="942"/>
      <c r="BO30" s="942"/>
      <c r="BP30" s="942"/>
      <c r="BQ30" s="942"/>
      <c r="BR30" s="942"/>
      <c r="BS30" s="942"/>
      <c r="BT30" s="942"/>
      <c r="BU30" s="942"/>
      <c r="BV30" s="942"/>
      <c r="BW30" s="942"/>
      <c r="BX30" s="942"/>
      <c r="BY30" s="942"/>
      <c r="BZ30" s="942"/>
      <c r="CA30" s="942"/>
      <c r="CB30" s="942"/>
      <c r="CC30" s="942"/>
      <c r="CD30" s="942"/>
      <c r="CE30" s="942"/>
      <c r="CF30" s="942"/>
      <c r="CG30" s="942"/>
      <c r="CH30" s="942"/>
      <c r="CI30" s="942"/>
      <c r="CJ30" s="942"/>
      <c r="CK30" s="942"/>
      <c r="CL30" s="942"/>
      <c r="CM30" s="942"/>
      <c r="CN30" s="942"/>
      <c r="CO30" s="942"/>
      <c r="CP30" s="942"/>
      <c r="CQ30" s="942"/>
      <c r="CR30" s="942"/>
      <c r="CS30" s="942"/>
      <c r="CT30" s="268"/>
      <c r="CV30" s="273"/>
      <c r="CW30" s="273"/>
      <c r="CX30" s="268"/>
      <c r="CZ30" s="273"/>
      <c r="DA30" s="268"/>
    </row>
    <row r="31" spans="1:105" ht="16.5" customHeight="1">
      <c r="A31" s="364"/>
      <c r="C31" s="835"/>
      <c r="D31" s="895"/>
      <c r="E31" s="895"/>
      <c r="F31" s="895"/>
      <c r="G31" s="895"/>
      <c r="H31" s="895"/>
      <c r="I31" s="895"/>
      <c r="J31" s="895"/>
      <c r="K31" s="895"/>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5"/>
      <c r="AQ31" s="895"/>
      <c r="AR31" s="895"/>
      <c r="AS31" s="895"/>
      <c r="AT31" s="895"/>
      <c r="AU31" s="895"/>
      <c r="AV31" s="895"/>
      <c r="AW31" s="895"/>
      <c r="AX31" s="895"/>
      <c r="AY31" s="895"/>
      <c r="AZ31" s="895"/>
      <c r="BA31" s="895"/>
      <c r="BB31" s="939"/>
      <c r="BC31" s="2"/>
      <c r="BD31" s="942"/>
      <c r="BE31" s="942"/>
      <c r="BF31" s="942"/>
      <c r="BG31" s="942"/>
      <c r="BH31" s="942"/>
      <c r="BI31" s="942"/>
      <c r="BJ31" s="942"/>
      <c r="BK31" s="942"/>
      <c r="BL31" s="942"/>
      <c r="BM31" s="942"/>
      <c r="BN31" s="942"/>
      <c r="BO31" s="942"/>
      <c r="BP31" s="942"/>
      <c r="BQ31" s="942"/>
      <c r="BR31" s="942"/>
      <c r="BS31" s="942"/>
      <c r="BT31" s="942"/>
      <c r="BU31" s="942"/>
      <c r="BV31" s="942"/>
      <c r="BW31" s="942"/>
      <c r="BX31" s="942"/>
      <c r="BY31" s="942"/>
      <c r="BZ31" s="942"/>
      <c r="CA31" s="942"/>
      <c r="CB31" s="942"/>
      <c r="CC31" s="942"/>
      <c r="CD31" s="942"/>
      <c r="CE31" s="942"/>
      <c r="CF31" s="942"/>
      <c r="CG31" s="942"/>
      <c r="CH31" s="942"/>
      <c r="CI31" s="942"/>
      <c r="CJ31" s="942"/>
      <c r="CK31" s="942"/>
      <c r="CL31" s="942"/>
      <c r="CM31" s="942"/>
      <c r="CN31" s="942"/>
      <c r="CO31" s="942"/>
      <c r="CP31" s="942"/>
      <c r="CQ31" s="942"/>
      <c r="CR31" s="942"/>
      <c r="CS31" s="942"/>
      <c r="CT31" s="268"/>
      <c r="CV31" s="273"/>
      <c r="CW31" s="273"/>
      <c r="CX31" s="268"/>
      <c r="CZ31" s="273"/>
      <c r="DA31" s="268"/>
    </row>
    <row r="32" spans="1:105" ht="16.5" customHeight="1">
      <c r="A32" s="364"/>
      <c r="C32" s="835"/>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5"/>
      <c r="AR32" s="895"/>
      <c r="AS32" s="895"/>
      <c r="AT32" s="895"/>
      <c r="AU32" s="895"/>
      <c r="AV32" s="895"/>
      <c r="AW32" s="895"/>
      <c r="AX32" s="895"/>
      <c r="AY32" s="895"/>
      <c r="AZ32" s="895"/>
      <c r="BA32" s="895"/>
      <c r="BB32" s="939"/>
      <c r="BC32" s="2"/>
      <c r="BD32" s="942"/>
      <c r="BE32" s="942"/>
      <c r="BF32" s="942"/>
      <c r="BG32" s="942"/>
      <c r="BH32" s="942"/>
      <c r="BI32" s="942"/>
      <c r="BJ32" s="942"/>
      <c r="BK32" s="942"/>
      <c r="BL32" s="942"/>
      <c r="BM32" s="942"/>
      <c r="BN32" s="942"/>
      <c r="BO32" s="942"/>
      <c r="BP32" s="942"/>
      <c r="BQ32" s="942"/>
      <c r="BR32" s="942"/>
      <c r="BS32" s="942"/>
      <c r="BT32" s="942"/>
      <c r="BU32" s="942"/>
      <c r="BV32" s="942"/>
      <c r="BW32" s="942"/>
      <c r="BX32" s="942"/>
      <c r="BY32" s="942"/>
      <c r="BZ32" s="942"/>
      <c r="CA32" s="942"/>
      <c r="CB32" s="942"/>
      <c r="CC32" s="942"/>
      <c r="CD32" s="942"/>
      <c r="CE32" s="942"/>
      <c r="CF32" s="942"/>
      <c r="CG32" s="942"/>
      <c r="CH32" s="942"/>
      <c r="CI32" s="942"/>
      <c r="CJ32" s="942"/>
      <c r="CK32" s="942"/>
      <c r="CL32" s="942"/>
      <c r="CM32" s="942"/>
      <c r="CN32" s="942"/>
      <c r="CO32" s="942"/>
      <c r="CP32" s="942"/>
      <c r="CQ32" s="942"/>
      <c r="CR32" s="942"/>
      <c r="CS32" s="942"/>
      <c r="CT32" s="268"/>
      <c r="CV32" s="273"/>
      <c r="CW32" s="273"/>
      <c r="CX32" s="268"/>
      <c r="CZ32" s="273"/>
      <c r="DA32" s="268"/>
    </row>
    <row r="33" spans="1:105" ht="16.5" customHeight="1">
      <c r="A33" s="364"/>
      <c r="C33" s="83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895"/>
      <c r="AZ33" s="895"/>
      <c r="BA33" s="895"/>
      <c r="BB33" s="939"/>
      <c r="BC33" s="2"/>
      <c r="BD33" s="942"/>
      <c r="BE33" s="942"/>
      <c r="BF33" s="942"/>
      <c r="BG33" s="942"/>
      <c r="BH33" s="942"/>
      <c r="BI33" s="942"/>
      <c r="BJ33" s="942"/>
      <c r="BK33" s="942"/>
      <c r="BL33" s="942"/>
      <c r="BM33" s="942"/>
      <c r="BN33" s="942"/>
      <c r="BO33" s="942"/>
      <c r="BP33" s="942"/>
      <c r="BQ33" s="942"/>
      <c r="BR33" s="942"/>
      <c r="BS33" s="942"/>
      <c r="BT33" s="942"/>
      <c r="BU33" s="942"/>
      <c r="BV33" s="942"/>
      <c r="BW33" s="942"/>
      <c r="BX33" s="942"/>
      <c r="BY33" s="942"/>
      <c r="BZ33" s="942"/>
      <c r="CA33" s="942"/>
      <c r="CB33" s="942"/>
      <c r="CC33" s="942"/>
      <c r="CD33" s="942"/>
      <c r="CE33" s="942"/>
      <c r="CF33" s="942"/>
      <c r="CG33" s="942"/>
      <c r="CH33" s="942"/>
      <c r="CI33" s="942"/>
      <c r="CJ33" s="942"/>
      <c r="CK33" s="942"/>
      <c r="CL33" s="942"/>
      <c r="CM33" s="942"/>
      <c r="CN33" s="942"/>
      <c r="CO33" s="942"/>
      <c r="CP33" s="942"/>
      <c r="CQ33" s="942"/>
      <c r="CR33" s="942"/>
      <c r="CS33" s="942"/>
      <c r="CT33" s="268"/>
      <c r="CV33" s="273"/>
      <c r="CW33" s="273"/>
      <c r="CX33" s="268"/>
      <c r="CZ33" s="273"/>
      <c r="DA33" s="268"/>
    </row>
    <row r="34" spans="1:105" ht="16.5" customHeight="1">
      <c r="A34" s="364"/>
      <c r="C34" s="83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895"/>
      <c r="AG34" s="895"/>
      <c r="AH34" s="895"/>
      <c r="AI34" s="895"/>
      <c r="AJ34" s="895"/>
      <c r="AK34" s="895"/>
      <c r="AL34" s="895"/>
      <c r="AM34" s="895"/>
      <c r="AN34" s="895"/>
      <c r="AO34" s="895"/>
      <c r="AP34" s="895"/>
      <c r="AQ34" s="895"/>
      <c r="AR34" s="895"/>
      <c r="AS34" s="895"/>
      <c r="AT34" s="895"/>
      <c r="AU34" s="895"/>
      <c r="AV34" s="895"/>
      <c r="AW34" s="895"/>
      <c r="AX34" s="895"/>
      <c r="AY34" s="895"/>
      <c r="AZ34" s="895"/>
      <c r="BA34" s="895"/>
      <c r="BB34" s="939"/>
      <c r="BC34" s="2"/>
      <c r="BD34" s="942"/>
      <c r="BE34" s="942"/>
      <c r="BF34" s="942"/>
      <c r="BG34" s="942"/>
      <c r="BH34" s="942"/>
      <c r="BI34" s="942"/>
      <c r="BJ34" s="942"/>
      <c r="BK34" s="942"/>
      <c r="BL34" s="942"/>
      <c r="BM34" s="942"/>
      <c r="BN34" s="942"/>
      <c r="BO34" s="942"/>
      <c r="BP34" s="942"/>
      <c r="BQ34" s="942"/>
      <c r="BR34" s="942"/>
      <c r="BS34" s="942"/>
      <c r="BT34" s="942"/>
      <c r="BU34" s="942"/>
      <c r="BV34" s="942"/>
      <c r="BW34" s="942"/>
      <c r="BX34" s="942"/>
      <c r="BY34" s="942"/>
      <c r="BZ34" s="942"/>
      <c r="CA34" s="942"/>
      <c r="CB34" s="942"/>
      <c r="CC34" s="942"/>
      <c r="CD34" s="942"/>
      <c r="CE34" s="942"/>
      <c r="CF34" s="942"/>
      <c r="CG34" s="942"/>
      <c r="CH34" s="942"/>
      <c r="CI34" s="942"/>
      <c r="CJ34" s="942"/>
      <c r="CK34" s="942"/>
      <c r="CL34" s="942"/>
      <c r="CM34" s="942"/>
      <c r="CN34" s="942"/>
      <c r="CO34" s="942"/>
      <c r="CP34" s="942"/>
      <c r="CQ34" s="942"/>
      <c r="CR34" s="942"/>
      <c r="CS34" s="942"/>
      <c r="CT34" s="268"/>
      <c r="CV34" s="273"/>
      <c r="CW34" s="273"/>
      <c r="CX34" s="268"/>
      <c r="CZ34" s="273"/>
      <c r="DA34" s="268"/>
    </row>
    <row r="35" spans="1:105" ht="16.5" customHeight="1">
      <c r="A35" s="364"/>
      <c r="C35" s="83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5"/>
      <c r="AY35" s="895"/>
      <c r="AZ35" s="895"/>
      <c r="BA35" s="895"/>
      <c r="BB35" s="939"/>
      <c r="BC35" s="2"/>
      <c r="BD35" s="942"/>
      <c r="BE35" s="942"/>
      <c r="BF35" s="942"/>
      <c r="BG35" s="942"/>
      <c r="BH35" s="942"/>
      <c r="BI35" s="942"/>
      <c r="BJ35" s="942"/>
      <c r="BK35" s="942"/>
      <c r="BL35" s="942"/>
      <c r="BM35" s="942"/>
      <c r="BN35" s="942"/>
      <c r="BO35" s="942"/>
      <c r="BP35" s="942"/>
      <c r="BQ35" s="942"/>
      <c r="BR35" s="942"/>
      <c r="BS35" s="942"/>
      <c r="BT35" s="942"/>
      <c r="BU35" s="942"/>
      <c r="BV35" s="942"/>
      <c r="BW35" s="942"/>
      <c r="BX35" s="942"/>
      <c r="BY35" s="942"/>
      <c r="BZ35" s="942"/>
      <c r="CA35" s="942"/>
      <c r="CB35" s="942"/>
      <c r="CC35" s="942"/>
      <c r="CD35" s="942"/>
      <c r="CE35" s="942"/>
      <c r="CF35" s="942"/>
      <c r="CG35" s="942"/>
      <c r="CH35" s="942"/>
      <c r="CI35" s="942"/>
      <c r="CJ35" s="942"/>
      <c r="CK35" s="942"/>
      <c r="CL35" s="942"/>
      <c r="CM35" s="942"/>
      <c r="CN35" s="942"/>
      <c r="CO35" s="942"/>
      <c r="CP35" s="942"/>
      <c r="CQ35" s="942"/>
      <c r="CR35" s="942"/>
      <c r="CS35" s="942"/>
      <c r="CT35" s="268"/>
      <c r="CV35" s="273"/>
      <c r="CW35" s="273"/>
      <c r="CX35" s="268"/>
      <c r="CZ35" s="273"/>
      <c r="DA35" s="268"/>
    </row>
    <row r="36" spans="1:105" ht="16.5" customHeight="1">
      <c r="A36" s="364"/>
      <c r="C36" s="83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5"/>
      <c r="AY36" s="895"/>
      <c r="AZ36" s="895"/>
      <c r="BA36" s="895"/>
      <c r="BB36" s="939"/>
      <c r="BC36" s="2"/>
      <c r="BD36" s="942"/>
      <c r="BE36" s="942"/>
      <c r="BF36" s="942"/>
      <c r="BG36" s="942"/>
      <c r="BH36" s="942"/>
      <c r="BI36" s="942"/>
      <c r="BJ36" s="942"/>
      <c r="BK36" s="942"/>
      <c r="BL36" s="942"/>
      <c r="BM36" s="942"/>
      <c r="BN36" s="942"/>
      <c r="BO36" s="942"/>
      <c r="BP36" s="942"/>
      <c r="BQ36" s="942"/>
      <c r="BR36" s="942"/>
      <c r="BS36" s="942"/>
      <c r="BT36" s="942"/>
      <c r="BU36" s="942"/>
      <c r="BV36" s="942"/>
      <c r="BW36" s="942"/>
      <c r="BX36" s="942"/>
      <c r="BY36" s="942"/>
      <c r="BZ36" s="942"/>
      <c r="CA36" s="942"/>
      <c r="CB36" s="942"/>
      <c r="CC36" s="942"/>
      <c r="CD36" s="942"/>
      <c r="CE36" s="942"/>
      <c r="CF36" s="942"/>
      <c r="CG36" s="942"/>
      <c r="CH36" s="942"/>
      <c r="CI36" s="942"/>
      <c r="CJ36" s="942"/>
      <c r="CK36" s="942"/>
      <c r="CL36" s="942"/>
      <c r="CM36" s="942"/>
      <c r="CN36" s="942"/>
      <c r="CO36" s="942"/>
      <c r="CP36" s="942"/>
      <c r="CQ36" s="942"/>
      <c r="CR36" s="942"/>
      <c r="CS36" s="942"/>
      <c r="CT36" s="268"/>
      <c r="CV36" s="273"/>
      <c r="CW36" s="273"/>
      <c r="CX36" s="268"/>
      <c r="CZ36" s="273"/>
      <c r="DA36" s="268"/>
    </row>
    <row r="37" spans="1:105" ht="16.5" customHeight="1">
      <c r="A37" s="364"/>
      <c r="C37" s="835"/>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895"/>
      <c r="AR37" s="895"/>
      <c r="AS37" s="895"/>
      <c r="AT37" s="895"/>
      <c r="AU37" s="895"/>
      <c r="AV37" s="895"/>
      <c r="AW37" s="895"/>
      <c r="AX37" s="895"/>
      <c r="AY37" s="895"/>
      <c r="AZ37" s="895"/>
      <c r="BA37" s="895"/>
      <c r="BB37" s="939"/>
      <c r="BC37" s="2"/>
      <c r="BD37" s="942"/>
      <c r="BE37" s="942"/>
      <c r="BF37" s="942"/>
      <c r="BG37" s="942"/>
      <c r="BH37" s="942"/>
      <c r="BI37" s="942"/>
      <c r="BJ37" s="942"/>
      <c r="BK37" s="942"/>
      <c r="BL37" s="942"/>
      <c r="BM37" s="942"/>
      <c r="BN37" s="942"/>
      <c r="BO37" s="942"/>
      <c r="BP37" s="942"/>
      <c r="BQ37" s="942"/>
      <c r="BR37" s="942"/>
      <c r="BS37" s="942"/>
      <c r="BT37" s="942"/>
      <c r="BU37" s="942"/>
      <c r="BV37" s="942"/>
      <c r="BW37" s="942"/>
      <c r="BX37" s="942"/>
      <c r="BY37" s="942"/>
      <c r="BZ37" s="942"/>
      <c r="CA37" s="942"/>
      <c r="CB37" s="942"/>
      <c r="CC37" s="942"/>
      <c r="CD37" s="942"/>
      <c r="CE37" s="942"/>
      <c r="CF37" s="942"/>
      <c r="CG37" s="942"/>
      <c r="CH37" s="942"/>
      <c r="CI37" s="942"/>
      <c r="CJ37" s="942"/>
      <c r="CK37" s="942"/>
      <c r="CL37" s="942"/>
      <c r="CM37" s="942"/>
      <c r="CN37" s="942"/>
      <c r="CO37" s="942"/>
      <c r="CP37" s="942"/>
      <c r="CQ37" s="942"/>
      <c r="CR37" s="942"/>
      <c r="CS37" s="942"/>
      <c r="CT37" s="268"/>
      <c r="CV37" s="273"/>
      <c r="CW37" s="273"/>
      <c r="CX37" s="268"/>
      <c r="CZ37" s="273"/>
      <c r="DA37" s="268"/>
    </row>
    <row r="38" spans="1:105" ht="16.5" customHeight="1">
      <c r="A38" s="364"/>
      <c r="C38" s="835"/>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5"/>
      <c r="AR38" s="895"/>
      <c r="AS38" s="895"/>
      <c r="AT38" s="895"/>
      <c r="AU38" s="895"/>
      <c r="AV38" s="895"/>
      <c r="AW38" s="895"/>
      <c r="AX38" s="895"/>
      <c r="AY38" s="895"/>
      <c r="AZ38" s="895"/>
      <c r="BA38" s="895"/>
      <c r="BB38" s="939"/>
      <c r="BC38" s="2"/>
      <c r="BD38" s="942"/>
      <c r="BE38" s="942"/>
      <c r="BF38" s="942"/>
      <c r="BG38" s="942"/>
      <c r="BH38" s="942"/>
      <c r="BI38" s="942"/>
      <c r="BJ38" s="942"/>
      <c r="BK38" s="942"/>
      <c r="BL38" s="942"/>
      <c r="BM38" s="942"/>
      <c r="BN38" s="942"/>
      <c r="BO38" s="942"/>
      <c r="BP38" s="942"/>
      <c r="BQ38" s="942"/>
      <c r="BR38" s="942"/>
      <c r="BS38" s="942"/>
      <c r="BT38" s="942"/>
      <c r="BU38" s="942"/>
      <c r="BV38" s="942"/>
      <c r="BW38" s="942"/>
      <c r="BX38" s="942"/>
      <c r="BY38" s="942"/>
      <c r="BZ38" s="942"/>
      <c r="CA38" s="942"/>
      <c r="CB38" s="942"/>
      <c r="CC38" s="942"/>
      <c r="CD38" s="942"/>
      <c r="CE38" s="942"/>
      <c r="CF38" s="942"/>
      <c r="CG38" s="942"/>
      <c r="CH38" s="942"/>
      <c r="CI38" s="942"/>
      <c r="CJ38" s="942"/>
      <c r="CK38" s="942"/>
      <c r="CL38" s="942"/>
      <c r="CM38" s="942"/>
      <c r="CN38" s="942"/>
      <c r="CO38" s="942"/>
      <c r="CP38" s="942"/>
      <c r="CQ38" s="942"/>
      <c r="CR38" s="942"/>
      <c r="CS38" s="942"/>
      <c r="CT38" s="268"/>
      <c r="CV38" s="273"/>
      <c r="CW38" s="273"/>
      <c r="CX38" s="268"/>
      <c r="CZ38" s="273"/>
      <c r="DA38" s="268"/>
    </row>
    <row r="39" spans="1:105" ht="16.5" customHeight="1">
      <c r="A39" s="364"/>
      <c r="C39" s="83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939"/>
      <c r="BC39" s="2"/>
      <c r="BD39" s="942"/>
      <c r="BE39" s="942"/>
      <c r="BF39" s="942"/>
      <c r="BG39" s="942"/>
      <c r="BH39" s="942"/>
      <c r="BI39" s="942"/>
      <c r="BJ39" s="942"/>
      <c r="BK39" s="942"/>
      <c r="BL39" s="942"/>
      <c r="BM39" s="942"/>
      <c r="BN39" s="942"/>
      <c r="BO39" s="942"/>
      <c r="BP39" s="942"/>
      <c r="BQ39" s="942"/>
      <c r="BR39" s="942"/>
      <c r="BS39" s="942"/>
      <c r="BT39" s="942"/>
      <c r="BU39" s="942"/>
      <c r="BV39" s="942"/>
      <c r="BW39" s="942"/>
      <c r="BX39" s="942"/>
      <c r="BY39" s="942"/>
      <c r="BZ39" s="942"/>
      <c r="CA39" s="942"/>
      <c r="CB39" s="942"/>
      <c r="CC39" s="942"/>
      <c r="CD39" s="942"/>
      <c r="CE39" s="942"/>
      <c r="CF39" s="942"/>
      <c r="CG39" s="942"/>
      <c r="CH39" s="942"/>
      <c r="CI39" s="942"/>
      <c r="CJ39" s="942"/>
      <c r="CK39" s="942"/>
      <c r="CL39" s="942"/>
      <c r="CM39" s="942"/>
      <c r="CN39" s="942"/>
      <c r="CO39" s="942"/>
      <c r="CP39" s="942"/>
      <c r="CQ39" s="942"/>
      <c r="CR39" s="942"/>
      <c r="CS39" s="942"/>
      <c r="CT39" s="268"/>
      <c r="CV39" s="273"/>
      <c r="CW39" s="273"/>
      <c r="CX39" s="268"/>
      <c r="CZ39" s="273"/>
      <c r="DA39" s="268"/>
    </row>
    <row r="40" spans="1:105" ht="16.5" customHeight="1">
      <c r="A40" s="364"/>
      <c r="C40" s="835"/>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5"/>
      <c r="AZ40" s="895"/>
      <c r="BA40" s="895"/>
      <c r="BB40" s="939"/>
      <c r="BC40" s="2"/>
      <c r="BD40" s="942"/>
      <c r="BE40" s="942"/>
      <c r="BF40" s="942"/>
      <c r="BG40" s="942"/>
      <c r="BH40" s="942"/>
      <c r="BI40" s="942"/>
      <c r="BJ40" s="942"/>
      <c r="BK40" s="942"/>
      <c r="BL40" s="942"/>
      <c r="BM40" s="942"/>
      <c r="BN40" s="942"/>
      <c r="BO40" s="942"/>
      <c r="BP40" s="942"/>
      <c r="BQ40" s="942"/>
      <c r="BR40" s="942"/>
      <c r="BS40" s="942"/>
      <c r="BT40" s="942"/>
      <c r="BU40" s="942"/>
      <c r="BV40" s="942"/>
      <c r="BW40" s="942"/>
      <c r="BX40" s="942"/>
      <c r="BY40" s="942"/>
      <c r="BZ40" s="942"/>
      <c r="CA40" s="942"/>
      <c r="CB40" s="942"/>
      <c r="CC40" s="942"/>
      <c r="CD40" s="942"/>
      <c r="CE40" s="942"/>
      <c r="CF40" s="942"/>
      <c r="CG40" s="942"/>
      <c r="CH40" s="942"/>
      <c r="CI40" s="942"/>
      <c r="CJ40" s="942"/>
      <c r="CK40" s="942"/>
      <c r="CL40" s="942"/>
      <c r="CM40" s="942"/>
      <c r="CN40" s="942"/>
      <c r="CO40" s="942"/>
      <c r="CP40" s="942"/>
      <c r="CQ40" s="942"/>
      <c r="CR40" s="942"/>
      <c r="CS40" s="942"/>
      <c r="CT40" s="268"/>
      <c r="CV40" s="273"/>
      <c r="CW40" s="273"/>
      <c r="CX40" s="268"/>
      <c r="CZ40" s="273"/>
      <c r="DA40" s="268"/>
    </row>
    <row r="41" spans="1:105" ht="16.5" customHeight="1">
      <c r="A41" s="364"/>
      <c r="C41" s="835"/>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5"/>
      <c r="AZ41" s="895"/>
      <c r="BA41" s="895"/>
      <c r="BB41" s="939"/>
      <c r="BC41" s="2"/>
      <c r="BD41" s="942"/>
      <c r="BE41" s="942"/>
      <c r="BF41" s="942"/>
      <c r="BG41" s="942"/>
      <c r="BH41" s="942"/>
      <c r="BI41" s="942"/>
      <c r="BJ41" s="942"/>
      <c r="BK41" s="942"/>
      <c r="BL41" s="942"/>
      <c r="BM41" s="942"/>
      <c r="BN41" s="942"/>
      <c r="BO41" s="942"/>
      <c r="BP41" s="942"/>
      <c r="BQ41" s="942"/>
      <c r="BR41" s="942"/>
      <c r="BS41" s="942"/>
      <c r="BT41" s="942"/>
      <c r="BU41" s="942"/>
      <c r="BV41" s="942"/>
      <c r="BW41" s="942"/>
      <c r="BX41" s="942"/>
      <c r="BY41" s="942"/>
      <c r="BZ41" s="942"/>
      <c r="CA41" s="942"/>
      <c r="CB41" s="942"/>
      <c r="CC41" s="942"/>
      <c r="CD41" s="942"/>
      <c r="CE41" s="942"/>
      <c r="CF41" s="942"/>
      <c r="CG41" s="942"/>
      <c r="CH41" s="942"/>
      <c r="CI41" s="942"/>
      <c r="CJ41" s="942"/>
      <c r="CK41" s="942"/>
      <c r="CL41" s="942"/>
      <c r="CM41" s="942"/>
      <c r="CN41" s="942"/>
      <c r="CO41" s="942"/>
      <c r="CP41" s="942"/>
      <c r="CQ41" s="942"/>
      <c r="CR41" s="942"/>
      <c r="CS41" s="942"/>
      <c r="CT41" s="268"/>
      <c r="CV41" s="273"/>
      <c r="CW41" s="273"/>
      <c r="CX41" s="268"/>
      <c r="CZ41" s="273"/>
      <c r="DA41" s="268"/>
    </row>
    <row r="42" spans="1:105" ht="16.5" customHeight="1">
      <c r="A42" s="364"/>
      <c r="C42" s="83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939"/>
      <c r="BC42" s="2"/>
      <c r="BD42" s="942"/>
      <c r="BE42" s="942"/>
      <c r="BF42" s="942"/>
      <c r="BG42" s="942"/>
      <c r="BH42" s="942"/>
      <c r="BI42" s="942"/>
      <c r="BJ42" s="942"/>
      <c r="BK42" s="942"/>
      <c r="BL42" s="942"/>
      <c r="BM42" s="942"/>
      <c r="BN42" s="942"/>
      <c r="BO42" s="942"/>
      <c r="BP42" s="942"/>
      <c r="BQ42" s="942"/>
      <c r="BR42" s="942"/>
      <c r="BS42" s="942"/>
      <c r="BT42" s="942"/>
      <c r="BU42" s="942"/>
      <c r="BV42" s="942"/>
      <c r="BW42" s="942"/>
      <c r="BX42" s="942"/>
      <c r="BY42" s="942"/>
      <c r="BZ42" s="942"/>
      <c r="CA42" s="942"/>
      <c r="CB42" s="942"/>
      <c r="CC42" s="942"/>
      <c r="CD42" s="942"/>
      <c r="CE42" s="942"/>
      <c r="CF42" s="942"/>
      <c r="CG42" s="942"/>
      <c r="CH42" s="942"/>
      <c r="CI42" s="942"/>
      <c r="CJ42" s="942"/>
      <c r="CK42" s="942"/>
      <c r="CL42" s="942"/>
      <c r="CM42" s="942"/>
      <c r="CN42" s="942"/>
      <c r="CO42" s="942"/>
      <c r="CP42" s="942"/>
      <c r="CQ42" s="942"/>
      <c r="CR42" s="942"/>
      <c r="CS42" s="942"/>
      <c r="CT42" s="268"/>
      <c r="CV42" s="273"/>
      <c r="CW42" s="273"/>
      <c r="CX42" s="268"/>
      <c r="CZ42" s="273"/>
      <c r="DA42" s="268"/>
    </row>
    <row r="43" spans="1:105" ht="16.5" customHeight="1">
      <c r="A43" s="364"/>
      <c r="C43" s="835"/>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939"/>
      <c r="BC43" s="2"/>
      <c r="BD43" s="942"/>
      <c r="BE43" s="942"/>
      <c r="BF43" s="942"/>
      <c r="BG43" s="942"/>
      <c r="BH43" s="942"/>
      <c r="BI43" s="942"/>
      <c r="BJ43" s="942"/>
      <c r="BK43" s="942"/>
      <c r="BL43" s="942"/>
      <c r="BM43" s="942"/>
      <c r="BN43" s="942"/>
      <c r="BO43" s="942"/>
      <c r="BP43" s="942"/>
      <c r="BQ43" s="942"/>
      <c r="BR43" s="942"/>
      <c r="BS43" s="942"/>
      <c r="BT43" s="942"/>
      <c r="BU43" s="942"/>
      <c r="BV43" s="942"/>
      <c r="BW43" s="942"/>
      <c r="BX43" s="942"/>
      <c r="BY43" s="942"/>
      <c r="BZ43" s="942"/>
      <c r="CA43" s="942"/>
      <c r="CB43" s="942"/>
      <c r="CC43" s="942"/>
      <c r="CD43" s="942"/>
      <c r="CE43" s="942"/>
      <c r="CF43" s="942"/>
      <c r="CG43" s="942"/>
      <c r="CH43" s="942"/>
      <c r="CI43" s="942"/>
      <c r="CJ43" s="942"/>
      <c r="CK43" s="942"/>
      <c r="CL43" s="942"/>
      <c r="CM43" s="942"/>
      <c r="CN43" s="942"/>
      <c r="CO43" s="942"/>
      <c r="CP43" s="942"/>
      <c r="CQ43" s="942"/>
      <c r="CR43" s="942"/>
      <c r="CS43" s="942"/>
      <c r="CT43" s="268"/>
      <c r="CV43" s="273"/>
      <c r="CW43" s="273"/>
      <c r="CX43" s="268"/>
      <c r="CZ43" s="273"/>
      <c r="DA43" s="268"/>
    </row>
    <row r="44" spans="1:105" ht="16.5" customHeight="1">
      <c r="A44" s="364"/>
      <c r="C44" s="835"/>
      <c r="D44" s="895"/>
      <c r="E44" s="895"/>
      <c r="F44" s="895"/>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895"/>
      <c r="AM44" s="895"/>
      <c r="AN44" s="895"/>
      <c r="AO44" s="895"/>
      <c r="AP44" s="895"/>
      <c r="AQ44" s="895"/>
      <c r="AR44" s="895"/>
      <c r="AS44" s="895"/>
      <c r="AT44" s="895"/>
      <c r="AU44" s="895"/>
      <c r="AV44" s="895"/>
      <c r="AW44" s="895"/>
      <c r="AX44" s="895"/>
      <c r="AY44" s="895"/>
      <c r="AZ44" s="895"/>
      <c r="BA44" s="895"/>
      <c r="BB44" s="939"/>
      <c r="BC44" s="2"/>
      <c r="BD44" s="942"/>
      <c r="BE44" s="942"/>
      <c r="BF44" s="942"/>
      <c r="BG44" s="942"/>
      <c r="BH44" s="942"/>
      <c r="BI44" s="942"/>
      <c r="BJ44" s="942"/>
      <c r="BK44" s="942"/>
      <c r="BL44" s="942"/>
      <c r="BM44" s="942"/>
      <c r="BN44" s="942"/>
      <c r="BO44" s="942"/>
      <c r="BP44" s="942"/>
      <c r="BQ44" s="942"/>
      <c r="BR44" s="942"/>
      <c r="BS44" s="942"/>
      <c r="BT44" s="942"/>
      <c r="BU44" s="942"/>
      <c r="BV44" s="942"/>
      <c r="BW44" s="942"/>
      <c r="BX44" s="942"/>
      <c r="BY44" s="942"/>
      <c r="BZ44" s="942"/>
      <c r="CA44" s="942"/>
      <c r="CB44" s="942"/>
      <c r="CC44" s="942"/>
      <c r="CD44" s="942"/>
      <c r="CE44" s="942"/>
      <c r="CF44" s="942"/>
      <c r="CG44" s="942"/>
      <c r="CH44" s="942"/>
      <c r="CI44" s="942"/>
      <c r="CJ44" s="942"/>
      <c r="CK44" s="942"/>
      <c r="CL44" s="942"/>
      <c r="CM44" s="942"/>
      <c r="CN44" s="942"/>
      <c r="CO44" s="942"/>
      <c r="CP44" s="942"/>
      <c r="CQ44" s="942"/>
      <c r="CR44" s="942"/>
      <c r="CS44" s="942"/>
      <c r="CT44" s="268"/>
      <c r="CV44" s="273"/>
      <c r="CW44" s="273"/>
      <c r="CX44" s="268"/>
      <c r="CZ44" s="273"/>
      <c r="DA44" s="268"/>
    </row>
    <row r="45" spans="1:105" ht="16.5" customHeight="1">
      <c r="A45" s="364"/>
      <c r="C45" s="83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939"/>
      <c r="BC45" s="2"/>
      <c r="BD45" s="942"/>
      <c r="BE45" s="942"/>
      <c r="BF45" s="942"/>
      <c r="BG45" s="942"/>
      <c r="BH45" s="942"/>
      <c r="BI45" s="942"/>
      <c r="BJ45" s="942"/>
      <c r="BK45" s="942"/>
      <c r="BL45" s="942"/>
      <c r="BM45" s="942"/>
      <c r="BN45" s="942"/>
      <c r="BO45" s="942"/>
      <c r="BP45" s="942"/>
      <c r="BQ45" s="942"/>
      <c r="BR45" s="942"/>
      <c r="BS45" s="942"/>
      <c r="BT45" s="942"/>
      <c r="BU45" s="942"/>
      <c r="BV45" s="942"/>
      <c r="BW45" s="942"/>
      <c r="BX45" s="942"/>
      <c r="BY45" s="942"/>
      <c r="BZ45" s="942"/>
      <c r="CA45" s="942"/>
      <c r="CB45" s="942"/>
      <c r="CC45" s="942"/>
      <c r="CD45" s="942"/>
      <c r="CE45" s="942"/>
      <c r="CF45" s="942"/>
      <c r="CG45" s="942"/>
      <c r="CH45" s="942"/>
      <c r="CI45" s="942"/>
      <c r="CJ45" s="942"/>
      <c r="CK45" s="942"/>
      <c r="CL45" s="942"/>
      <c r="CM45" s="942"/>
      <c r="CN45" s="942"/>
      <c r="CO45" s="942"/>
      <c r="CP45" s="942"/>
      <c r="CQ45" s="942"/>
      <c r="CR45" s="942"/>
      <c r="CS45" s="942"/>
      <c r="CT45" s="268"/>
      <c r="CV45" s="273"/>
      <c r="CW45" s="273"/>
      <c r="CX45" s="268"/>
      <c r="CZ45" s="273"/>
      <c r="DA45" s="268"/>
    </row>
    <row r="46" spans="1:105" ht="16.5" customHeight="1">
      <c r="A46" s="364"/>
      <c r="C46" s="835"/>
      <c r="D46" s="895"/>
      <c r="E46" s="895"/>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c r="AH46" s="895"/>
      <c r="AI46" s="895"/>
      <c r="AJ46" s="895"/>
      <c r="AK46" s="895"/>
      <c r="AL46" s="895"/>
      <c r="AM46" s="895"/>
      <c r="AN46" s="895"/>
      <c r="AO46" s="895"/>
      <c r="AP46" s="895"/>
      <c r="AQ46" s="895"/>
      <c r="AR46" s="895"/>
      <c r="AS46" s="895"/>
      <c r="AT46" s="895"/>
      <c r="AU46" s="895"/>
      <c r="AV46" s="895"/>
      <c r="AW46" s="895"/>
      <c r="AX46" s="895"/>
      <c r="AY46" s="895"/>
      <c r="AZ46" s="895"/>
      <c r="BA46" s="895"/>
      <c r="BB46" s="939"/>
      <c r="BC46" s="2"/>
      <c r="BD46" s="942"/>
      <c r="BE46" s="942"/>
      <c r="BF46" s="942"/>
      <c r="BG46" s="942"/>
      <c r="BH46" s="942"/>
      <c r="BI46" s="942"/>
      <c r="BJ46" s="942"/>
      <c r="BK46" s="942"/>
      <c r="BL46" s="942"/>
      <c r="BM46" s="942"/>
      <c r="BN46" s="942"/>
      <c r="BO46" s="942"/>
      <c r="BP46" s="942"/>
      <c r="BQ46" s="942"/>
      <c r="BR46" s="942"/>
      <c r="BS46" s="942"/>
      <c r="BT46" s="942"/>
      <c r="BU46" s="942"/>
      <c r="BV46" s="942"/>
      <c r="BW46" s="942"/>
      <c r="BX46" s="942"/>
      <c r="BY46" s="942"/>
      <c r="BZ46" s="942"/>
      <c r="CA46" s="942"/>
      <c r="CB46" s="942"/>
      <c r="CC46" s="942"/>
      <c r="CD46" s="942"/>
      <c r="CE46" s="942"/>
      <c r="CF46" s="942"/>
      <c r="CG46" s="942"/>
      <c r="CH46" s="942"/>
      <c r="CI46" s="942"/>
      <c r="CJ46" s="942"/>
      <c r="CK46" s="942"/>
      <c r="CL46" s="942"/>
      <c r="CM46" s="942"/>
      <c r="CN46" s="942"/>
      <c r="CO46" s="942"/>
      <c r="CP46" s="942"/>
      <c r="CQ46" s="942"/>
      <c r="CR46" s="942"/>
      <c r="CS46" s="942"/>
      <c r="CT46" s="268"/>
      <c r="CV46" s="273"/>
      <c r="CW46" s="273"/>
      <c r="CX46" s="268"/>
      <c r="CZ46" s="273"/>
      <c r="DA46" s="268"/>
    </row>
    <row r="47" spans="1:105" ht="16.5" customHeight="1">
      <c r="A47" s="364"/>
      <c r="C47" s="835"/>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895"/>
      <c r="AL47" s="895"/>
      <c r="AM47" s="895"/>
      <c r="AN47" s="895"/>
      <c r="AO47" s="895"/>
      <c r="AP47" s="895"/>
      <c r="AQ47" s="895"/>
      <c r="AR47" s="895"/>
      <c r="AS47" s="895"/>
      <c r="AT47" s="895"/>
      <c r="AU47" s="895"/>
      <c r="AV47" s="895"/>
      <c r="AW47" s="895"/>
      <c r="AX47" s="895"/>
      <c r="AY47" s="895"/>
      <c r="AZ47" s="895"/>
      <c r="BA47" s="895"/>
      <c r="BB47" s="939"/>
      <c r="BC47" s="2"/>
      <c r="BD47" s="942"/>
      <c r="BE47" s="942"/>
      <c r="BF47" s="942"/>
      <c r="BG47" s="942"/>
      <c r="BH47" s="942"/>
      <c r="BI47" s="942"/>
      <c r="BJ47" s="942"/>
      <c r="BK47" s="942"/>
      <c r="BL47" s="942"/>
      <c r="BM47" s="942"/>
      <c r="BN47" s="942"/>
      <c r="BO47" s="942"/>
      <c r="BP47" s="942"/>
      <c r="BQ47" s="942"/>
      <c r="BR47" s="942"/>
      <c r="BS47" s="942"/>
      <c r="BT47" s="942"/>
      <c r="BU47" s="942"/>
      <c r="BV47" s="942"/>
      <c r="BW47" s="942"/>
      <c r="BX47" s="942"/>
      <c r="BY47" s="942"/>
      <c r="BZ47" s="942"/>
      <c r="CA47" s="942"/>
      <c r="CB47" s="942"/>
      <c r="CC47" s="942"/>
      <c r="CD47" s="942"/>
      <c r="CE47" s="942"/>
      <c r="CF47" s="942"/>
      <c r="CG47" s="942"/>
      <c r="CH47" s="942"/>
      <c r="CI47" s="942"/>
      <c r="CJ47" s="942"/>
      <c r="CK47" s="942"/>
      <c r="CL47" s="942"/>
      <c r="CM47" s="942"/>
      <c r="CN47" s="942"/>
      <c r="CO47" s="942"/>
      <c r="CP47" s="942"/>
      <c r="CQ47" s="942"/>
      <c r="CR47" s="942"/>
      <c r="CS47" s="942"/>
      <c r="CT47" s="268"/>
      <c r="CV47" s="273"/>
      <c r="CW47" s="273"/>
      <c r="CX47" s="268"/>
      <c r="CZ47" s="273"/>
      <c r="DA47" s="268"/>
    </row>
    <row r="48" spans="1:105" ht="13.5" thickBot="1">
      <c r="A48" s="364"/>
      <c r="C48" s="836"/>
      <c r="D48" s="943"/>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c r="AI48" s="943"/>
      <c r="AJ48" s="943"/>
      <c r="AK48" s="943"/>
      <c r="AL48" s="943"/>
      <c r="AM48" s="943"/>
      <c r="AN48" s="943"/>
      <c r="AO48" s="943"/>
      <c r="AP48" s="943"/>
      <c r="AQ48" s="943"/>
      <c r="AR48" s="943"/>
      <c r="AS48" s="943"/>
      <c r="AT48" s="943"/>
      <c r="AU48" s="943"/>
      <c r="AV48" s="943"/>
      <c r="AW48" s="943"/>
      <c r="AX48" s="943"/>
      <c r="AY48" s="943"/>
      <c r="AZ48" s="943"/>
      <c r="BA48" s="943"/>
      <c r="BB48" s="944"/>
      <c r="BC48"/>
      <c r="BD48" s="945"/>
      <c r="BE48" s="945"/>
      <c r="BF48" s="945"/>
      <c r="BG48" s="945"/>
      <c r="BH48" s="945"/>
      <c r="BI48" s="945"/>
      <c r="BJ48" s="945"/>
      <c r="BK48" s="945"/>
      <c r="BL48" s="945"/>
      <c r="BM48" s="945"/>
      <c r="BN48" s="945"/>
      <c r="BO48" s="945"/>
      <c r="BP48" s="945"/>
      <c r="BQ48" s="945"/>
      <c r="BR48" s="945"/>
      <c r="BS48" s="945"/>
      <c r="BT48" s="945"/>
      <c r="BU48" s="945"/>
      <c r="BV48" s="945"/>
      <c r="BW48" s="945"/>
      <c r="BX48" s="945"/>
      <c r="BY48" s="945"/>
      <c r="BZ48" s="945"/>
      <c r="CA48" s="945"/>
      <c r="CB48" s="945"/>
      <c r="CC48" s="945"/>
      <c r="CD48" s="945"/>
      <c r="CE48" s="945"/>
      <c r="CF48" s="945"/>
      <c r="CG48" s="945"/>
      <c r="CH48" s="945"/>
      <c r="CI48" s="945"/>
      <c r="CJ48" s="945"/>
      <c r="CK48" s="945"/>
      <c r="CL48" s="945"/>
      <c r="CM48" s="945"/>
      <c r="CN48" s="945"/>
      <c r="CO48" s="945"/>
      <c r="CP48" s="945"/>
      <c r="CQ48" s="945"/>
      <c r="CR48" s="945"/>
      <c r="CS48" s="945"/>
      <c r="CT48" s="268"/>
      <c r="CV48" s="273"/>
      <c r="CW48" s="273"/>
      <c r="CX48" s="268"/>
      <c r="CZ48" s="273"/>
      <c r="DA48" s="268"/>
    </row>
    <row r="49" spans="3:104" ht="12.75">
      <c r="C49" s="16"/>
      <c r="D49" s="16"/>
      <c r="BD49" s="285"/>
      <c r="BE49" s="272"/>
      <c r="BF49" s="272"/>
      <c r="BG49" s="272"/>
      <c r="BH49" s="305"/>
      <c r="BI49" s="305"/>
      <c r="BJ49" s="305"/>
      <c r="BK49" s="305"/>
      <c r="BL49" s="305"/>
      <c r="BM49" s="305"/>
      <c r="BN49" s="305"/>
      <c r="BO49" s="305"/>
      <c r="BP49" s="305"/>
      <c r="BQ49" s="305"/>
      <c r="BR49" s="305"/>
      <c r="BS49" s="305"/>
      <c r="BT49" s="305"/>
      <c r="BW49" s="305"/>
      <c r="BZ49" s="305"/>
      <c r="CA49" s="305"/>
      <c r="CB49" s="305"/>
      <c r="CC49" s="305"/>
      <c r="CD49" s="305"/>
      <c r="CE49" s="305"/>
      <c r="CF49" s="305"/>
      <c r="CG49" s="305"/>
      <c r="CH49" s="305"/>
      <c r="CI49" s="305"/>
      <c r="CJ49" s="305"/>
      <c r="CK49" s="305"/>
      <c r="CL49" s="305"/>
      <c r="CM49" s="305"/>
      <c r="CN49" s="305"/>
      <c r="CO49" s="305"/>
      <c r="CP49" s="305"/>
      <c r="CQ49" s="305"/>
      <c r="CR49" s="305"/>
      <c r="CS49" s="305"/>
      <c r="CV49" s="305"/>
      <c r="CW49" s="305"/>
      <c r="CZ49" s="305"/>
    </row>
    <row r="50" spans="56:104" ht="12.75">
      <c r="BD50" s="272"/>
      <c r="BE50" s="272"/>
      <c r="BF50" s="272"/>
      <c r="BG50" s="272"/>
      <c r="BH50" s="305"/>
      <c r="BI50" s="305"/>
      <c r="BJ50" s="305"/>
      <c r="BK50" s="305"/>
      <c r="BL50" s="305"/>
      <c r="BM50" s="305"/>
      <c r="BN50" s="305"/>
      <c r="BO50" s="305"/>
      <c r="BP50" s="305"/>
      <c r="BQ50" s="305"/>
      <c r="BR50" s="305"/>
      <c r="BS50" s="305"/>
      <c r="BT50" s="305"/>
      <c r="BW50" s="305"/>
      <c r="BZ50" s="305"/>
      <c r="CA50" s="305"/>
      <c r="CB50" s="305"/>
      <c r="CC50" s="305"/>
      <c r="CD50" s="305"/>
      <c r="CE50" s="305"/>
      <c r="CF50" s="305"/>
      <c r="CG50" s="305"/>
      <c r="CH50" s="305"/>
      <c r="CI50" s="305"/>
      <c r="CJ50" s="305"/>
      <c r="CK50" s="305"/>
      <c r="CL50" s="305"/>
      <c r="CM50" s="305"/>
      <c r="CN50" s="305"/>
      <c r="CO50" s="305"/>
      <c r="CP50" s="305"/>
      <c r="CQ50" s="305"/>
      <c r="CR50" s="305"/>
      <c r="CS50" s="305"/>
      <c r="CV50" s="305"/>
      <c r="CW50" s="305"/>
      <c r="CZ50" s="305"/>
    </row>
    <row r="51" spans="56:104" ht="12.75">
      <c r="BD51" s="272"/>
      <c r="BE51" s="272"/>
      <c r="BF51" s="272"/>
      <c r="BG51" s="272"/>
      <c r="BH51" s="305"/>
      <c r="BI51" s="305"/>
      <c r="BJ51" s="305"/>
      <c r="BK51" s="305"/>
      <c r="BL51" s="305"/>
      <c r="BM51" s="305"/>
      <c r="BN51" s="305"/>
      <c r="BO51" s="305"/>
      <c r="BP51" s="305"/>
      <c r="BQ51" s="305"/>
      <c r="BR51" s="305"/>
      <c r="BS51" s="305"/>
      <c r="BT51" s="305"/>
      <c r="BW51" s="305"/>
      <c r="BZ51" s="305"/>
      <c r="CA51" s="305"/>
      <c r="CB51" s="305"/>
      <c r="CC51" s="305"/>
      <c r="CD51" s="305"/>
      <c r="CE51" s="305"/>
      <c r="CF51" s="305"/>
      <c r="CG51" s="305"/>
      <c r="CH51" s="305"/>
      <c r="CI51" s="305"/>
      <c r="CJ51" s="305"/>
      <c r="CK51" s="305"/>
      <c r="CL51" s="305"/>
      <c r="CM51" s="305"/>
      <c r="CN51" s="305"/>
      <c r="CO51" s="305"/>
      <c r="CP51" s="305"/>
      <c r="CQ51" s="305"/>
      <c r="CR51" s="305"/>
      <c r="CS51" s="305"/>
      <c r="CV51" s="305"/>
      <c r="CW51" s="305"/>
      <c r="CZ51" s="305"/>
    </row>
    <row r="52" spans="56:104" ht="12.75">
      <c r="BD52" s="272"/>
      <c r="BE52" s="272"/>
      <c r="BF52" s="272"/>
      <c r="BG52" s="272"/>
      <c r="BH52" s="305"/>
      <c r="BI52" s="305"/>
      <c r="BJ52" s="305"/>
      <c r="BK52" s="305"/>
      <c r="BL52" s="305"/>
      <c r="BM52" s="305"/>
      <c r="BN52" s="305"/>
      <c r="BO52" s="305"/>
      <c r="BP52" s="305"/>
      <c r="BQ52" s="305"/>
      <c r="BR52" s="305"/>
      <c r="BS52" s="305"/>
      <c r="BT52" s="305"/>
      <c r="BW52" s="305"/>
      <c r="BZ52" s="305"/>
      <c r="CA52" s="305"/>
      <c r="CB52" s="305"/>
      <c r="CC52" s="305"/>
      <c r="CD52" s="305"/>
      <c r="CE52" s="305"/>
      <c r="CF52" s="305"/>
      <c r="CG52" s="305"/>
      <c r="CH52" s="305"/>
      <c r="CI52" s="305"/>
      <c r="CJ52" s="305"/>
      <c r="CK52" s="305"/>
      <c r="CL52" s="305"/>
      <c r="CM52" s="305"/>
      <c r="CN52" s="305"/>
      <c r="CO52" s="305"/>
      <c r="CP52" s="305"/>
      <c r="CQ52" s="305"/>
      <c r="CR52" s="305"/>
      <c r="CS52" s="305"/>
      <c r="CV52" s="305"/>
      <c r="CW52" s="305"/>
      <c r="CZ52" s="305"/>
    </row>
    <row r="53" spans="56:104" ht="12.75">
      <c r="BD53" s="272"/>
      <c r="BE53" s="272"/>
      <c r="BF53" s="272"/>
      <c r="BG53" s="272"/>
      <c r="BH53" s="305"/>
      <c r="BI53" s="305"/>
      <c r="BJ53" s="305"/>
      <c r="BK53" s="305"/>
      <c r="BL53" s="305"/>
      <c r="BM53" s="305"/>
      <c r="BN53" s="305"/>
      <c r="BO53" s="305"/>
      <c r="BP53" s="305"/>
      <c r="BQ53" s="305"/>
      <c r="BR53" s="305"/>
      <c r="BS53" s="305"/>
      <c r="BT53" s="305"/>
      <c r="BW53" s="305"/>
      <c r="BZ53" s="305"/>
      <c r="CA53" s="305"/>
      <c r="CB53" s="305"/>
      <c r="CC53" s="305"/>
      <c r="CD53" s="305"/>
      <c r="CE53" s="305"/>
      <c r="CF53" s="305"/>
      <c r="CG53" s="305"/>
      <c r="CH53" s="305"/>
      <c r="CI53" s="305"/>
      <c r="CJ53" s="305"/>
      <c r="CK53" s="305"/>
      <c r="CL53" s="305"/>
      <c r="CM53" s="305"/>
      <c r="CN53" s="305"/>
      <c r="CO53" s="305"/>
      <c r="CP53" s="305"/>
      <c r="CQ53" s="305"/>
      <c r="CR53" s="305"/>
      <c r="CS53" s="305"/>
      <c r="CV53" s="305"/>
      <c r="CW53" s="305"/>
      <c r="CZ53" s="305"/>
    </row>
    <row r="54" spans="56:104" ht="12.75">
      <c r="BD54" s="272"/>
      <c r="BE54" s="272"/>
      <c r="BF54" s="272"/>
      <c r="BG54" s="272"/>
      <c r="BH54" s="305"/>
      <c r="BI54" s="305"/>
      <c r="BJ54" s="305"/>
      <c r="BK54" s="305"/>
      <c r="BL54" s="305"/>
      <c r="BM54" s="305"/>
      <c r="BN54" s="305"/>
      <c r="BO54" s="305"/>
      <c r="BP54" s="305"/>
      <c r="BQ54" s="305"/>
      <c r="BR54" s="305"/>
      <c r="BS54" s="305"/>
      <c r="BT54" s="305"/>
      <c r="BW54" s="305"/>
      <c r="BZ54" s="305"/>
      <c r="CA54" s="305"/>
      <c r="CB54" s="305"/>
      <c r="CC54" s="305"/>
      <c r="CD54" s="305"/>
      <c r="CE54" s="305"/>
      <c r="CF54" s="305"/>
      <c r="CG54" s="305"/>
      <c r="CH54" s="305"/>
      <c r="CI54" s="305"/>
      <c r="CJ54" s="305"/>
      <c r="CK54" s="305"/>
      <c r="CL54" s="305"/>
      <c r="CM54" s="305"/>
      <c r="CN54" s="305"/>
      <c r="CO54" s="305"/>
      <c r="CP54" s="305"/>
      <c r="CQ54" s="305"/>
      <c r="CR54" s="305"/>
      <c r="CS54" s="305"/>
      <c r="CV54" s="305"/>
      <c r="CW54" s="305"/>
      <c r="CZ54" s="305"/>
    </row>
    <row r="55" spans="56:104" ht="12.75">
      <c r="BD55" s="272"/>
      <c r="BE55" s="272"/>
      <c r="BF55" s="272"/>
      <c r="BG55" s="272"/>
      <c r="BH55" s="305"/>
      <c r="BI55" s="305"/>
      <c r="BJ55" s="305"/>
      <c r="BK55" s="305"/>
      <c r="BL55" s="305"/>
      <c r="BM55" s="305"/>
      <c r="BN55" s="305"/>
      <c r="BO55" s="305"/>
      <c r="BP55" s="305"/>
      <c r="BQ55" s="305"/>
      <c r="BR55" s="305"/>
      <c r="BS55" s="305"/>
      <c r="BT55" s="305"/>
      <c r="BW55" s="305"/>
      <c r="BZ55" s="305"/>
      <c r="CA55" s="305"/>
      <c r="CB55" s="305"/>
      <c r="CC55" s="305"/>
      <c r="CD55" s="305"/>
      <c r="CE55" s="305"/>
      <c r="CF55" s="305"/>
      <c r="CG55" s="305"/>
      <c r="CH55" s="305"/>
      <c r="CI55" s="305"/>
      <c r="CJ55" s="305"/>
      <c r="CK55" s="305"/>
      <c r="CL55" s="305"/>
      <c r="CM55" s="305"/>
      <c r="CN55" s="305"/>
      <c r="CO55" s="305"/>
      <c r="CP55" s="305"/>
      <c r="CQ55" s="305"/>
      <c r="CR55" s="305"/>
      <c r="CS55" s="305"/>
      <c r="CV55" s="305"/>
      <c r="CW55" s="305"/>
      <c r="CZ55" s="305"/>
    </row>
    <row r="56" spans="56:104" ht="12.75">
      <c r="BD56" s="272"/>
      <c r="BE56" s="272"/>
      <c r="BF56" s="272"/>
      <c r="BG56" s="272"/>
      <c r="BH56" s="305"/>
      <c r="BI56" s="305"/>
      <c r="BJ56" s="305"/>
      <c r="BK56" s="305"/>
      <c r="BL56" s="305"/>
      <c r="BM56" s="305"/>
      <c r="BN56" s="305"/>
      <c r="BO56" s="305"/>
      <c r="BP56" s="305"/>
      <c r="BQ56" s="305"/>
      <c r="BR56" s="305"/>
      <c r="BS56" s="305"/>
      <c r="BT56" s="305"/>
      <c r="BW56" s="305"/>
      <c r="BZ56" s="305"/>
      <c r="CA56" s="305"/>
      <c r="CB56" s="305"/>
      <c r="CC56" s="305"/>
      <c r="CD56" s="305"/>
      <c r="CE56" s="305"/>
      <c r="CF56" s="305"/>
      <c r="CG56" s="305"/>
      <c r="CH56" s="305"/>
      <c r="CI56" s="305"/>
      <c r="CJ56" s="305"/>
      <c r="CK56" s="305"/>
      <c r="CL56" s="305"/>
      <c r="CM56" s="305"/>
      <c r="CN56" s="305"/>
      <c r="CO56" s="305"/>
      <c r="CP56" s="305"/>
      <c r="CQ56" s="305"/>
      <c r="CR56" s="305"/>
      <c r="CS56" s="305"/>
      <c r="CV56" s="305"/>
      <c r="CW56" s="305"/>
      <c r="CZ56" s="305"/>
    </row>
    <row r="57" spans="56:104" ht="12.75">
      <c r="BD57" s="272"/>
      <c r="BE57" s="272"/>
      <c r="BF57" s="272"/>
      <c r="BG57" s="272"/>
      <c r="BH57" s="305"/>
      <c r="BI57" s="305"/>
      <c r="BJ57" s="305"/>
      <c r="BK57" s="305"/>
      <c r="BL57" s="305"/>
      <c r="BM57" s="305"/>
      <c r="BN57" s="305"/>
      <c r="BO57" s="305"/>
      <c r="BP57" s="305"/>
      <c r="BQ57" s="305"/>
      <c r="BR57" s="305"/>
      <c r="BS57" s="305"/>
      <c r="BT57" s="305"/>
      <c r="BW57" s="305"/>
      <c r="BZ57" s="305"/>
      <c r="CA57" s="305"/>
      <c r="CB57" s="305"/>
      <c r="CC57" s="305"/>
      <c r="CD57" s="305"/>
      <c r="CE57" s="305"/>
      <c r="CF57" s="305"/>
      <c r="CG57" s="305"/>
      <c r="CH57" s="305"/>
      <c r="CI57" s="305"/>
      <c r="CJ57" s="305"/>
      <c r="CK57" s="305"/>
      <c r="CL57" s="305"/>
      <c r="CM57" s="305"/>
      <c r="CN57" s="305"/>
      <c r="CO57" s="305"/>
      <c r="CP57" s="305"/>
      <c r="CQ57" s="305"/>
      <c r="CR57" s="305"/>
      <c r="CS57" s="305"/>
      <c r="CV57" s="305"/>
      <c r="CW57" s="305"/>
      <c r="CZ57" s="305"/>
    </row>
    <row r="58" spans="56:104" ht="12.75">
      <c r="BD58" s="272"/>
      <c r="BE58" s="272"/>
      <c r="BF58" s="272"/>
      <c r="BG58" s="272"/>
      <c r="BH58" s="305"/>
      <c r="BI58" s="305"/>
      <c r="BJ58" s="305"/>
      <c r="BK58" s="305"/>
      <c r="BL58" s="305"/>
      <c r="BM58" s="305"/>
      <c r="BN58" s="305"/>
      <c r="BO58" s="305"/>
      <c r="BP58" s="305"/>
      <c r="BQ58" s="305"/>
      <c r="BR58" s="305"/>
      <c r="BS58" s="305"/>
      <c r="BT58" s="305"/>
      <c r="BW58" s="305"/>
      <c r="BZ58" s="305"/>
      <c r="CA58" s="305"/>
      <c r="CB58" s="305"/>
      <c r="CC58" s="305"/>
      <c r="CD58" s="305"/>
      <c r="CE58" s="305"/>
      <c r="CF58" s="305"/>
      <c r="CG58" s="305"/>
      <c r="CH58" s="305"/>
      <c r="CI58" s="305"/>
      <c r="CJ58" s="305"/>
      <c r="CK58" s="305"/>
      <c r="CL58" s="305"/>
      <c r="CM58" s="305"/>
      <c r="CN58" s="305"/>
      <c r="CO58" s="305"/>
      <c r="CP58" s="305"/>
      <c r="CQ58" s="305"/>
      <c r="CR58" s="305"/>
      <c r="CS58" s="305"/>
      <c r="CV58" s="305"/>
      <c r="CW58" s="305"/>
      <c r="CZ58" s="305"/>
    </row>
    <row r="59" spans="56:104" ht="12.75">
      <c r="BD59" s="272"/>
      <c r="BE59" s="272"/>
      <c r="BF59" s="272"/>
      <c r="BG59" s="272"/>
      <c r="BH59" s="305"/>
      <c r="BI59" s="305"/>
      <c r="BJ59" s="305"/>
      <c r="BK59" s="305"/>
      <c r="BL59" s="305"/>
      <c r="BM59" s="305"/>
      <c r="BN59" s="305"/>
      <c r="BO59" s="305"/>
      <c r="BP59" s="305"/>
      <c r="BQ59" s="305"/>
      <c r="BR59" s="305"/>
      <c r="BS59" s="305"/>
      <c r="BT59" s="305"/>
      <c r="BW59" s="305"/>
      <c r="BZ59" s="305"/>
      <c r="CA59" s="305"/>
      <c r="CB59" s="305"/>
      <c r="CC59" s="305"/>
      <c r="CD59" s="305"/>
      <c r="CE59" s="305"/>
      <c r="CF59" s="305"/>
      <c r="CG59" s="305"/>
      <c r="CH59" s="305"/>
      <c r="CI59" s="305"/>
      <c r="CJ59" s="305"/>
      <c r="CK59" s="305"/>
      <c r="CL59" s="305"/>
      <c r="CM59" s="305"/>
      <c r="CN59" s="305"/>
      <c r="CO59" s="305"/>
      <c r="CP59" s="305"/>
      <c r="CQ59" s="305"/>
      <c r="CR59" s="305"/>
      <c r="CS59" s="305"/>
      <c r="CV59" s="305"/>
      <c r="CW59" s="305"/>
      <c r="CZ59" s="305"/>
    </row>
    <row r="60" spans="56:104" ht="12.75">
      <c r="BD60" s="272"/>
      <c r="BE60" s="272"/>
      <c r="BF60" s="272"/>
      <c r="BG60" s="272"/>
      <c r="BH60" s="305"/>
      <c r="BI60" s="305"/>
      <c r="BJ60" s="305"/>
      <c r="BK60" s="305"/>
      <c r="BL60" s="305"/>
      <c r="BM60" s="305"/>
      <c r="BN60" s="305"/>
      <c r="BO60" s="305"/>
      <c r="BP60" s="305"/>
      <c r="BQ60" s="305"/>
      <c r="BR60" s="305"/>
      <c r="BS60" s="305"/>
      <c r="BT60" s="305"/>
      <c r="BW60" s="305"/>
      <c r="BZ60" s="305"/>
      <c r="CA60" s="305"/>
      <c r="CB60" s="305"/>
      <c r="CC60" s="305"/>
      <c r="CD60" s="305"/>
      <c r="CE60" s="305"/>
      <c r="CF60" s="305"/>
      <c r="CG60" s="305"/>
      <c r="CH60" s="305"/>
      <c r="CI60" s="305"/>
      <c r="CJ60" s="305"/>
      <c r="CK60" s="305"/>
      <c r="CL60" s="305"/>
      <c r="CM60" s="305"/>
      <c r="CN60" s="305"/>
      <c r="CO60" s="305"/>
      <c r="CP60" s="305"/>
      <c r="CQ60" s="305"/>
      <c r="CR60" s="305"/>
      <c r="CS60" s="305"/>
      <c r="CV60" s="305"/>
      <c r="CW60" s="305"/>
      <c r="CZ60" s="305"/>
    </row>
    <row r="61" spans="56:104" ht="12.75">
      <c r="BD61" s="272"/>
      <c r="BE61" s="272"/>
      <c r="BF61" s="272"/>
      <c r="BG61" s="272"/>
      <c r="BH61" s="305"/>
      <c r="BI61" s="305"/>
      <c r="BJ61" s="305"/>
      <c r="BK61" s="305"/>
      <c r="BL61" s="305"/>
      <c r="BM61" s="305"/>
      <c r="BN61" s="305"/>
      <c r="BO61" s="305"/>
      <c r="BP61" s="305"/>
      <c r="BQ61" s="305"/>
      <c r="BR61" s="305"/>
      <c r="BS61" s="305"/>
      <c r="BT61" s="305"/>
      <c r="BW61" s="305"/>
      <c r="BZ61" s="305"/>
      <c r="CA61" s="305"/>
      <c r="CB61" s="305"/>
      <c r="CC61" s="305"/>
      <c r="CD61" s="305"/>
      <c r="CE61" s="305"/>
      <c r="CF61" s="305"/>
      <c r="CG61" s="305"/>
      <c r="CH61" s="305"/>
      <c r="CI61" s="305"/>
      <c r="CJ61" s="305"/>
      <c r="CK61" s="305"/>
      <c r="CL61" s="305"/>
      <c r="CM61" s="305"/>
      <c r="CN61" s="305"/>
      <c r="CO61" s="305"/>
      <c r="CP61" s="305"/>
      <c r="CQ61" s="305"/>
      <c r="CR61" s="305"/>
      <c r="CS61" s="305"/>
      <c r="CV61" s="305"/>
      <c r="CW61" s="305"/>
      <c r="CZ61" s="305"/>
    </row>
    <row r="62" spans="56:104" ht="12.75">
      <c r="BD62" s="272"/>
      <c r="BE62" s="272"/>
      <c r="BF62" s="272"/>
      <c r="BG62" s="272"/>
      <c r="BH62" s="305"/>
      <c r="BI62" s="305"/>
      <c r="BJ62" s="305"/>
      <c r="BK62" s="305"/>
      <c r="BL62" s="305"/>
      <c r="BM62" s="305"/>
      <c r="BN62" s="305"/>
      <c r="BO62" s="305"/>
      <c r="BP62" s="305"/>
      <c r="BQ62" s="305"/>
      <c r="BR62" s="305"/>
      <c r="BS62" s="305"/>
      <c r="BT62" s="305"/>
      <c r="BW62" s="305"/>
      <c r="BZ62" s="305"/>
      <c r="CA62" s="305"/>
      <c r="CB62" s="305"/>
      <c r="CC62" s="305"/>
      <c r="CD62" s="305"/>
      <c r="CE62" s="305"/>
      <c r="CF62" s="305"/>
      <c r="CG62" s="305"/>
      <c r="CH62" s="305"/>
      <c r="CI62" s="305"/>
      <c r="CJ62" s="305"/>
      <c r="CK62" s="305"/>
      <c r="CL62" s="305"/>
      <c r="CM62" s="305"/>
      <c r="CN62" s="305"/>
      <c r="CO62" s="305"/>
      <c r="CP62" s="305"/>
      <c r="CQ62" s="305"/>
      <c r="CR62" s="305"/>
      <c r="CS62" s="305"/>
      <c r="CV62" s="305"/>
      <c r="CW62" s="305"/>
      <c r="CZ62" s="305"/>
    </row>
    <row r="63" spans="56:104" ht="12.75">
      <c r="BD63" s="272"/>
      <c r="BE63" s="272"/>
      <c r="BF63" s="272"/>
      <c r="BG63" s="272"/>
      <c r="BH63" s="305"/>
      <c r="BI63" s="305"/>
      <c r="BJ63" s="305"/>
      <c r="BK63" s="305"/>
      <c r="BL63" s="305"/>
      <c r="BM63" s="305"/>
      <c r="BN63" s="305"/>
      <c r="BO63" s="305"/>
      <c r="BP63" s="305"/>
      <c r="BQ63" s="305"/>
      <c r="BR63" s="305"/>
      <c r="BS63" s="305"/>
      <c r="BT63" s="305"/>
      <c r="BW63" s="305"/>
      <c r="BZ63" s="305"/>
      <c r="CA63" s="305"/>
      <c r="CB63" s="305"/>
      <c r="CC63" s="305"/>
      <c r="CD63" s="305"/>
      <c r="CE63" s="305"/>
      <c r="CF63" s="305"/>
      <c r="CG63" s="305"/>
      <c r="CH63" s="305"/>
      <c r="CI63" s="305"/>
      <c r="CJ63" s="305"/>
      <c r="CK63" s="305"/>
      <c r="CL63" s="305"/>
      <c r="CM63" s="305"/>
      <c r="CN63" s="305"/>
      <c r="CO63" s="305"/>
      <c r="CP63" s="305"/>
      <c r="CQ63" s="305"/>
      <c r="CR63" s="305"/>
      <c r="CS63" s="305"/>
      <c r="CV63" s="305"/>
      <c r="CW63" s="305"/>
      <c r="CZ63" s="305"/>
    </row>
    <row r="64" spans="56:104" ht="12.75">
      <c r="BD64" s="272"/>
      <c r="BE64" s="272"/>
      <c r="BF64" s="272"/>
      <c r="BG64" s="272"/>
      <c r="BH64" s="305"/>
      <c r="BI64" s="305"/>
      <c r="BJ64" s="305"/>
      <c r="BK64" s="305"/>
      <c r="BL64" s="305"/>
      <c r="BM64" s="305"/>
      <c r="BN64" s="305"/>
      <c r="BO64" s="305"/>
      <c r="BP64" s="305"/>
      <c r="BQ64" s="305"/>
      <c r="BR64" s="305"/>
      <c r="BS64" s="305"/>
      <c r="BT64" s="305"/>
      <c r="BW64" s="305"/>
      <c r="BZ64" s="305"/>
      <c r="CA64" s="305"/>
      <c r="CB64" s="305"/>
      <c r="CC64" s="305"/>
      <c r="CD64" s="305"/>
      <c r="CE64" s="305"/>
      <c r="CF64" s="305"/>
      <c r="CG64" s="305"/>
      <c r="CH64" s="305"/>
      <c r="CI64" s="305"/>
      <c r="CJ64" s="305"/>
      <c r="CK64" s="305"/>
      <c r="CL64" s="305"/>
      <c r="CM64" s="305"/>
      <c r="CN64" s="305"/>
      <c r="CO64" s="305"/>
      <c r="CP64" s="305"/>
      <c r="CQ64" s="305"/>
      <c r="CR64" s="305"/>
      <c r="CS64" s="305"/>
      <c r="CV64" s="305"/>
      <c r="CW64" s="305"/>
      <c r="CZ64" s="305"/>
    </row>
    <row r="65" spans="56:104" ht="12.75">
      <c r="BD65" s="272"/>
      <c r="BE65" s="272"/>
      <c r="BF65" s="272"/>
      <c r="BG65" s="272"/>
      <c r="BH65" s="305"/>
      <c r="BI65" s="305"/>
      <c r="BJ65" s="305"/>
      <c r="BK65" s="305"/>
      <c r="BL65" s="305"/>
      <c r="BM65" s="305"/>
      <c r="BN65" s="305"/>
      <c r="BO65" s="305"/>
      <c r="BP65" s="305"/>
      <c r="BQ65" s="305"/>
      <c r="BR65" s="305"/>
      <c r="BS65" s="305"/>
      <c r="BT65" s="305"/>
      <c r="BW65" s="305"/>
      <c r="BZ65" s="305"/>
      <c r="CA65" s="305"/>
      <c r="CB65" s="305"/>
      <c r="CC65" s="305"/>
      <c r="CD65" s="305"/>
      <c r="CE65" s="305"/>
      <c r="CF65" s="305"/>
      <c r="CG65" s="305"/>
      <c r="CH65" s="305"/>
      <c r="CI65" s="305"/>
      <c r="CJ65" s="305"/>
      <c r="CK65" s="305"/>
      <c r="CL65" s="305"/>
      <c r="CM65" s="305"/>
      <c r="CN65" s="305"/>
      <c r="CO65" s="305"/>
      <c r="CP65" s="305"/>
      <c r="CQ65" s="305"/>
      <c r="CR65" s="305"/>
      <c r="CS65" s="305"/>
      <c r="CV65" s="305"/>
      <c r="CW65" s="305"/>
      <c r="CZ65" s="305"/>
    </row>
    <row r="66" spans="56:104" ht="12.75">
      <c r="BD66" s="272"/>
      <c r="BE66" s="272"/>
      <c r="BF66" s="272"/>
      <c r="BG66" s="272"/>
      <c r="BH66" s="305"/>
      <c r="BI66" s="305"/>
      <c r="BJ66" s="305"/>
      <c r="BK66" s="305"/>
      <c r="BL66" s="305"/>
      <c r="BM66" s="305"/>
      <c r="BN66" s="305"/>
      <c r="BO66" s="305"/>
      <c r="BP66" s="305"/>
      <c r="BQ66" s="305"/>
      <c r="BR66" s="305"/>
      <c r="BS66" s="305"/>
      <c r="BT66" s="305"/>
      <c r="BW66" s="305"/>
      <c r="BZ66" s="305"/>
      <c r="CA66" s="305"/>
      <c r="CB66" s="305"/>
      <c r="CC66" s="305"/>
      <c r="CD66" s="305"/>
      <c r="CE66" s="305"/>
      <c r="CF66" s="305"/>
      <c r="CG66" s="305"/>
      <c r="CH66" s="305"/>
      <c r="CI66" s="305"/>
      <c r="CJ66" s="305"/>
      <c r="CK66" s="305"/>
      <c r="CL66" s="305"/>
      <c r="CM66" s="305"/>
      <c r="CN66" s="305"/>
      <c r="CO66" s="305"/>
      <c r="CP66" s="305"/>
      <c r="CQ66" s="305"/>
      <c r="CR66" s="305"/>
      <c r="CS66" s="305"/>
      <c r="CV66" s="305"/>
      <c r="CW66" s="305"/>
      <c r="CZ66" s="305"/>
    </row>
    <row r="67" spans="56:104" ht="12.75">
      <c r="BD67" s="272"/>
      <c r="BE67" s="272"/>
      <c r="BF67" s="272"/>
      <c r="BG67" s="272"/>
      <c r="BH67" s="305"/>
      <c r="BI67" s="305"/>
      <c r="BJ67" s="305"/>
      <c r="BK67" s="305"/>
      <c r="BL67" s="305"/>
      <c r="BM67" s="305"/>
      <c r="BN67" s="305"/>
      <c r="BO67" s="305"/>
      <c r="BP67" s="305"/>
      <c r="BQ67" s="305"/>
      <c r="BR67" s="305"/>
      <c r="BS67" s="305"/>
      <c r="BT67" s="305"/>
      <c r="BW67" s="305"/>
      <c r="BZ67" s="305"/>
      <c r="CA67" s="305"/>
      <c r="CB67" s="305"/>
      <c r="CC67" s="305"/>
      <c r="CD67" s="305"/>
      <c r="CE67" s="305"/>
      <c r="CF67" s="305"/>
      <c r="CG67" s="305"/>
      <c r="CH67" s="305"/>
      <c r="CI67" s="305"/>
      <c r="CJ67" s="305"/>
      <c r="CK67" s="305"/>
      <c r="CL67" s="305"/>
      <c r="CM67" s="305"/>
      <c r="CN67" s="305"/>
      <c r="CO67" s="305"/>
      <c r="CP67" s="305"/>
      <c r="CQ67" s="305"/>
      <c r="CR67" s="305"/>
      <c r="CS67" s="305"/>
      <c r="CV67" s="305"/>
      <c r="CW67" s="305"/>
      <c r="CZ67" s="305"/>
    </row>
    <row r="68" spans="56:104" ht="12.75">
      <c r="BD68" s="272"/>
      <c r="BE68" s="272"/>
      <c r="BF68" s="272"/>
      <c r="BG68" s="272"/>
      <c r="BH68" s="305"/>
      <c r="BI68" s="305"/>
      <c r="BJ68" s="305"/>
      <c r="BK68" s="305"/>
      <c r="BL68" s="305"/>
      <c r="BM68" s="305"/>
      <c r="BN68" s="305"/>
      <c r="BO68" s="305"/>
      <c r="BP68" s="305"/>
      <c r="BQ68" s="305"/>
      <c r="BR68" s="305"/>
      <c r="BS68" s="305"/>
      <c r="BT68" s="305"/>
      <c r="BW68" s="305"/>
      <c r="BZ68" s="305"/>
      <c r="CA68" s="305"/>
      <c r="CB68" s="305"/>
      <c r="CC68" s="305"/>
      <c r="CD68" s="305"/>
      <c r="CE68" s="305"/>
      <c r="CF68" s="305"/>
      <c r="CG68" s="305"/>
      <c r="CH68" s="305"/>
      <c r="CI68" s="305"/>
      <c r="CJ68" s="305"/>
      <c r="CK68" s="305"/>
      <c r="CL68" s="305"/>
      <c r="CM68" s="305"/>
      <c r="CN68" s="305"/>
      <c r="CO68" s="305"/>
      <c r="CP68" s="305"/>
      <c r="CQ68" s="305"/>
      <c r="CR68" s="305"/>
      <c r="CS68" s="305"/>
      <c r="CV68" s="305"/>
      <c r="CW68" s="305"/>
      <c r="CZ68" s="305"/>
    </row>
    <row r="69" spans="56:104" ht="12.75">
      <c r="BD69" s="272"/>
      <c r="BE69" s="272"/>
      <c r="BF69" s="272"/>
      <c r="BG69" s="272"/>
      <c r="BH69" s="305"/>
      <c r="BI69" s="305"/>
      <c r="BJ69" s="305"/>
      <c r="BK69" s="305"/>
      <c r="BL69" s="305"/>
      <c r="BM69" s="305"/>
      <c r="BN69" s="305"/>
      <c r="BO69" s="305"/>
      <c r="BP69" s="305"/>
      <c r="BQ69" s="305"/>
      <c r="BR69" s="305"/>
      <c r="BS69" s="305"/>
      <c r="BT69" s="305"/>
      <c r="BW69" s="305"/>
      <c r="BZ69" s="305"/>
      <c r="CA69" s="305"/>
      <c r="CB69" s="305"/>
      <c r="CC69" s="305"/>
      <c r="CD69" s="305"/>
      <c r="CE69" s="305"/>
      <c r="CF69" s="305"/>
      <c r="CG69" s="305"/>
      <c r="CH69" s="305"/>
      <c r="CI69" s="305"/>
      <c r="CJ69" s="305"/>
      <c r="CK69" s="305"/>
      <c r="CL69" s="305"/>
      <c r="CM69" s="305"/>
      <c r="CN69" s="305"/>
      <c r="CO69" s="305"/>
      <c r="CP69" s="305"/>
      <c r="CQ69" s="305"/>
      <c r="CR69" s="305"/>
      <c r="CS69" s="305"/>
      <c r="CV69" s="305"/>
      <c r="CW69" s="305"/>
      <c r="CZ69" s="305"/>
    </row>
    <row r="70" spans="56:104" ht="12.75">
      <c r="BD70" s="272"/>
      <c r="BE70" s="272"/>
      <c r="BF70" s="272"/>
      <c r="BG70" s="272"/>
      <c r="BH70" s="305"/>
      <c r="BI70" s="305"/>
      <c r="BJ70" s="305"/>
      <c r="BK70" s="305"/>
      <c r="BL70" s="305"/>
      <c r="BM70" s="305"/>
      <c r="BN70" s="305"/>
      <c r="BO70" s="305"/>
      <c r="BP70" s="305"/>
      <c r="BQ70" s="305"/>
      <c r="BR70" s="305"/>
      <c r="BS70" s="305"/>
      <c r="BT70" s="305"/>
      <c r="BW70" s="305"/>
      <c r="BZ70" s="305"/>
      <c r="CA70" s="305"/>
      <c r="CB70" s="305"/>
      <c r="CC70" s="305"/>
      <c r="CD70" s="305"/>
      <c r="CE70" s="305"/>
      <c r="CF70" s="305"/>
      <c r="CG70" s="305"/>
      <c r="CH70" s="305"/>
      <c r="CI70" s="305"/>
      <c r="CJ70" s="305"/>
      <c r="CK70" s="305"/>
      <c r="CL70" s="305"/>
      <c r="CM70" s="305"/>
      <c r="CN70" s="305"/>
      <c r="CO70" s="305"/>
      <c r="CP70" s="305"/>
      <c r="CQ70" s="305"/>
      <c r="CR70" s="305"/>
      <c r="CS70" s="305"/>
      <c r="CV70" s="305"/>
      <c r="CW70" s="305"/>
      <c r="CZ70" s="305"/>
    </row>
    <row r="71" spans="56:104" ht="12.75">
      <c r="BD71" s="272"/>
      <c r="BE71" s="272"/>
      <c r="BF71" s="272"/>
      <c r="BG71" s="272"/>
      <c r="BH71" s="305"/>
      <c r="BI71" s="305"/>
      <c r="BJ71" s="305"/>
      <c r="BK71" s="305"/>
      <c r="BL71" s="305"/>
      <c r="BM71" s="305"/>
      <c r="BN71" s="305"/>
      <c r="BO71" s="305"/>
      <c r="BP71" s="305"/>
      <c r="BQ71" s="305"/>
      <c r="BR71" s="305"/>
      <c r="BS71" s="305"/>
      <c r="BT71" s="305"/>
      <c r="BW71" s="305"/>
      <c r="BZ71" s="305"/>
      <c r="CA71" s="305"/>
      <c r="CB71" s="305"/>
      <c r="CC71" s="305"/>
      <c r="CD71" s="305"/>
      <c r="CE71" s="305"/>
      <c r="CF71" s="305"/>
      <c r="CG71" s="305"/>
      <c r="CH71" s="305"/>
      <c r="CI71" s="305"/>
      <c r="CJ71" s="305"/>
      <c r="CK71" s="305"/>
      <c r="CL71" s="305"/>
      <c r="CM71" s="305"/>
      <c r="CN71" s="305"/>
      <c r="CO71" s="305"/>
      <c r="CP71" s="305"/>
      <c r="CQ71" s="305"/>
      <c r="CR71" s="305"/>
      <c r="CS71" s="305"/>
      <c r="CV71" s="305"/>
      <c r="CW71" s="305"/>
      <c r="CZ71" s="305"/>
    </row>
    <row r="72" spans="56:104" ht="12.75">
      <c r="BD72" s="272"/>
      <c r="BE72" s="272"/>
      <c r="BF72" s="272"/>
      <c r="BG72" s="272"/>
      <c r="BH72" s="305"/>
      <c r="BI72" s="305"/>
      <c r="BJ72" s="305"/>
      <c r="BK72" s="305"/>
      <c r="BL72" s="305"/>
      <c r="BM72" s="305"/>
      <c r="BN72" s="305"/>
      <c r="BO72" s="305"/>
      <c r="BP72" s="305"/>
      <c r="BQ72" s="305"/>
      <c r="BR72" s="305"/>
      <c r="BS72" s="305"/>
      <c r="BT72" s="305"/>
      <c r="BW72" s="305"/>
      <c r="BZ72" s="305"/>
      <c r="CA72" s="305"/>
      <c r="CB72" s="305"/>
      <c r="CC72" s="305"/>
      <c r="CD72" s="305"/>
      <c r="CE72" s="305"/>
      <c r="CF72" s="305"/>
      <c r="CG72" s="305"/>
      <c r="CH72" s="305"/>
      <c r="CI72" s="305"/>
      <c r="CJ72" s="305"/>
      <c r="CK72" s="305"/>
      <c r="CL72" s="305"/>
      <c r="CM72" s="305"/>
      <c r="CN72" s="305"/>
      <c r="CO72" s="305"/>
      <c r="CP72" s="305"/>
      <c r="CQ72" s="305"/>
      <c r="CR72" s="305"/>
      <c r="CS72" s="305"/>
      <c r="CV72" s="305"/>
      <c r="CW72" s="305"/>
      <c r="CZ72" s="305"/>
    </row>
    <row r="73" spans="56:104" ht="12.75">
      <c r="BD73" s="272"/>
      <c r="BE73" s="272"/>
      <c r="BF73" s="272"/>
      <c r="BG73" s="272"/>
      <c r="BH73" s="305"/>
      <c r="BI73" s="305"/>
      <c r="BJ73" s="305"/>
      <c r="BK73" s="305"/>
      <c r="BL73" s="305"/>
      <c r="BM73" s="305"/>
      <c r="BN73" s="305"/>
      <c r="BO73" s="305"/>
      <c r="BP73" s="305"/>
      <c r="BQ73" s="305"/>
      <c r="BR73" s="305"/>
      <c r="BS73" s="305"/>
      <c r="BT73" s="305"/>
      <c r="BW73" s="305"/>
      <c r="BZ73" s="305"/>
      <c r="CA73" s="305"/>
      <c r="CB73" s="305"/>
      <c r="CC73" s="305"/>
      <c r="CD73" s="305"/>
      <c r="CE73" s="305"/>
      <c r="CF73" s="305"/>
      <c r="CG73" s="305"/>
      <c r="CH73" s="305"/>
      <c r="CI73" s="305"/>
      <c r="CJ73" s="305"/>
      <c r="CK73" s="305"/>
      <c r="CL73" s="305"/>
      <c r="CM73" s="305"/>
      <c r="CN73" s="305"/>
      <c r="CO73" s="305"/>
      <c r="CP73" s="305"/>
      <c r="CQ73" s="305"/>
      <c r="CR73" s="305"/>
      <c r="CS73" s="305"/>
      <c r="CV73" s="305"/>
      <c r="CW73" s="305"/>
      <c r="CZ73" s="305"/>
    </row>
    <row r="74" spans="56:104" ht="12.75">
      <c r="BD74" s="272"/>
      <c r="BE74" s="272"/>
      <c r="BF74" s="272"/>
      <c r="BG74" s="272"/>
      <c r="BH74" s="305"/>
      <c r="BI74" s="305"/>
      <c r="BJ74" s="305"/>
      <c r="BK74" s="305"/>
      <c r="BL74" s="305"/>
      <c r="BM74" s="305"/>
      <c r="BN74" s="305"/>
      <c r="BO74" s="305"/>
      <c r="BP74" s="305"/>
      <c r="BQ74" s="305"/>
      <c r="BR74" s="305"/>
      <c r="BS74" s="305"/>
      <c r="BT74" s="305"/>
      <c r="BW74" s="305"/>
      <c r="BZ74" s="305"/>
      <c r="CA74" s="305"/>
      <c r="CB74" s="305"/>
      <c r="CC74" s="305"/>
      <c r="CD74" s="305"/>
      <c r="CE74" s="305"/>
      <c r="CF74" s="305"/>
      <c r="CG74" s="305"/>
      <c r="CH74" s="305"/>
      <c r="CI74" s="305"/>
      <c r="CJ74" s="305"/>
      <c r="CK74" s="305"/>
      <c r="CL74" s="305"/>
      <c r="CM74" s="305"/>
      <c r="CN74" s="305"/>
      <c r="CO74" s="305"/>
      <c r="CP74" s="305"/>
      <c r="CQ74" s="305"/>
      <c r="CR74" s="305"/>
      <c r="CS74" s="305"/>
      <c r="CV74" s="305"/>
      <c r="CW74" s="305"/>
      <c r="CZ74" s="305"/>
    </row>
    <row r="75" spans="56:104" ht="12.75">
      <c r="BD75" s="272"/>
      <c r="BE75" s="272"/>
      <c r="BF75" s="272"/>
      <c r="BG75" s="272"/>
      <c r="BH75" s="305"/>
      <c r="BI75" s="305"/>
      <c r="BJ75" s="305"/>
      <c r="BK75" s="305"/>
      <c r="BL75" s="305"/>
      <c r="BM75" s="305"/>
      <c r="BN75" s="305"/>
      <c r="BO75" s="305"/>
      <c r="BP75" s="305"/>
      <c r="BQ75" s="305"/>
      <c r="BR75" s="305"/>
      <c r="BS75" s="305"/>
      <c r="BT75" s="305"/>
      <c r="BW75" s="305"/>
      <c r="BZ75" s="305"/>
      <c r="CA75" s="305"/>
      <c r="CB75" s="305"/>
      <c r="CC75" s="305"/>
      <c r="CD75" s="305"/>
      <c r="CE75" s="305"/>
      <c r="CF75" s="305"/>
      <c r="CG75" s="305"/>
      <c r="CH75" s="305"/>
      <c r="CI75" s="305"/>
      <c r="CJ75" s="305"/>
      <c r="CK75" s="305"/>
      <c r="CL75" s="305"/>
      <c r="CM75" s="305"/>
      <c r="CN75" s="305"/>
      <c r="CO75" s="305"/>
      <c r="CP75" s="305"/>
      <c r="CQ75" s="305"/>
      <c r="CR75" s="305"/>
      <c r="CS75" s="305"/>
      <c r="CV75" s="305"/>
      <c r="CW75" s="305"/>
      <c r="CZ75" s="305"/>
    </row>
    <row r="76" spans="56:104" ht="12.75">
      <c r="BD76" s="272"/>
      <c r="BE76" s="272"/>
      <c r="BF76" s="272"/>
      <c r="BG76" s="272"/>
      <c r="BH76" s="305"/>
      <c r="BI76" s="305"/>
      <c r="BJ76" s="305"/>
      <c r="BK76" s="305"/>
      <c r="BL76" s="305"/>
      <c r="BM76" s="305"/>
      <c r="BN76" s="305"/>
      <c r="BO76" s="305"/>
      <c r="BP76" s="305"/>
      <c r="BQ76" s="305"/>
      <c r="BR76" s="305"/>
      <c r="BS76" s="305"/>
      <c r="BT76" s="305"/>
      <c r="BW76" s="305"/>
      <c r="BZ76" s="305"/>
      <c r="CA76" s="305"/>
      <c r="CB76" s="305"/>
      <c r="CC76" s="305"/>
      <c r="CD76" s="305"/>
      <c r="CE76" s="305"/>
      <c r="CF76" s="305"/>
      <c r="CG76" s="305"/>
      <c r="CH76" s="305"/>
      <c r="CI76" s="305"/>
      <c r="CJ76" s="305"/>
      <c r="CK76" s="305"/>
      <c r="CL76" s="305"/>
      <c r="CM76" s="305"/>
      <c r="CN76" s="305"/>
      <c r="CO76" s="305"/>
      <c r="CP76" s="305"/>
      <c r="CQ76" s="305"/>
      <c r="CR76" s="305"/>
      <c r="CS76" s="305"/>
      <c r="CV76" s="305"/>
      <c r="CW76" s="305"/>
      <c r="CZ76" s="305"/>
    </row>
    <row r="77" spans="56:104" ht="12.75">
      <c r="BD77" s="272"/>
      <c r="BE77" s="272"/>
      <c r="BF77" s="272"/>
      <c r="BG77" s="272"/>
      <c r="BH77" s="305"/>
      <c r="BI77" s="305"/>
      <c r="BJ77" s="305"/>
      <c r="BK77" s="305"/>
      <c r="BL77" s="305"/>
      <c r="BM77" s="305"/>
      <c r="BN77" s="305"/>
      <c r="BO77" s="305"/>
      <c r="BP77" s="305"/>
      <c r="BQ77" s="305"/>
      <c r="BR77" s="305"/>
      <c r="BS77" s="305"/>
      <c r="BT77" s="305"/>
      <c r="BW77" s="305"/>
      <c r="BZ77" s="305"/>
      <c r="CA77" s="305"/>
      <c r="CB77" s="305"/>
      <c r="CC77" s="305"/>
      <c r="CD77" s="305"/>
      <c r="CE77" s="305"/>
      <c r="CF77" s="305"/>
      <c r="CG77" s="305"/>
      <c r="CH77" s="305"/>
      <c r="CI77" s="305"/>
      <c r="CJ77" s="305"/>
      <c r="CK77" s="305"/>
      <c r="CL77" s="305"/>
      <c r="CM77" s="305"/>
      <c r="CN77" s="305"/>
      <c r="CO77" s="305"/>
      <c r="CP77" s="305"/>
      <c r="CQ77" s="305"/>
      <c r="CR77" s="305"/>
      <c r="CS77" s="305"/>
      <c r="CV77" s="305"/>
      <c r="CW77" s="305"/>
      <c r="CZ77" s="305"/>
    </row>
  </sheetData>
  <sheetProtection sheet="1" objects="1" scenarios="1" formatCells="0" formatColumns="0" formatRows="0" insertColumns="0"/>
  <mergeCells count="47">
    <mergeCell ref="BD48:CS48"/>
    <mergeCell ref="BD39:CS39"/>
    <mergeCell ref="BD40:CS40"/>
    <mergeCell ref="BD41:CS41"/>
    <mergeCell ref="BD42:CS42"/>
    <mergeCell ref="BD43:CS43"/>
    <mergeCell ref="BD44:CS44"/>
    <mergeCell ref="BD45:CS45"/>
    <mergeCell ref="BD46:CS46"/>
    <mergeCell ref="BD47:CS47"/>
    <mergeCell ref="D38:BB38"/>
    <mergeCell ref="D35:BB35"/>
    <mergeCell ref="BD38:CS38"/>
    <mergeCell ref="D36:BB36"/>
    <mergeCell ref="BD34:CS34"/>
    <mergeCell ref="BD35:CS35"/>
    <mergeCell ref="BD36:CS36"/>
    <mergeCell ref="D37:BB37"/>
    <mergeCell ref="D48:BB48"/>
    <mergeCell ref="D42:BB42"/>
    <mergeCell ref="D43:BB43"/>
    <mergeCell ref="D44:BB44"/>
    <mergeCell ref="D47:BB47"/>
    <mergeCell ref="D46:BB46"/>
    <mergeCell ref="BD32:CS32"/>
    <mergeCell ref="D45:BB45"/>
    <mergeCell ref="D39:BB39"/>
    <mergeCell ref="D40:BB40"/>
    <mergeCell ref="D41:BB41"/>
    <mergeCell ref="D33:BB33"/>
    <mergeCell ref="D32:BB32"/>
    <mergeCell ref="D34:BB34"/>
    <mergeCell ref="BD37:CS37"/>
    <mergeCell ref="BD33:CS33"/>
    <mergeCell ref="BD30:CS30"/>
    <mergeCell ref="BD31:CS31"/>
    <mergeCell ref="D26:BB26"/>
    <mergeCell ref="D29:BB29"/>
    <mergeCell ref="D30:BB30"/>
    <mergeCell ref="D27:BB27"/>
    <mergeCell ref="D28:BB28"/>
    <mergeCell ref="D19:AZ19"/>
    <mergeCell ref="C4:AQ4"/>
    <mergeCell ref="D25:BB25"/>
    <mergeCell ref="D21:AZ21"/>
    <mergeCell ref="D20:AZ20"/>
    <mergeCell ref="D31:BB31"/>
  </mergeCells>
  <conditionalFormatting sqref="DA21 CU21 CS21 CQ21 CO21 CM21 CK21 CI21 CG21 CE21 CC21 CA21 BY21 BW21 BU21 BS21 BQ21 BI21 BG21 BM21 BK21 BO21">
    <cfRule type="cellIs" priority="57" dxfId="1" operator="equal" stopIfTrue="1">
      <formula>"&lt;&gt;"</formula>
    </cfRule>
  </conditionalFormatting>
  <conditionalFormatting sqref="BS9:BS16 BU9:BU16 BW9:BW16 BY9:BY16 CA9:CA16 CC9:CC16 CE9:CE16 CG9:CG16 CI9:CI16 CK9:CK16 CM9:CM16 CO9:CO16 CQ9:CQ16 CS9:CS16 CU9:CU16 BK9:BK16 BM9:BM16 BO9:BO16 BQ9:BQ16 DA9:DA16">
    <cfRule type="cellIs" priority="56" dxfId="1" operator="equal" stopIfTrue="1">
      <formula>"&gt; 10%"</formula>
    </cfRule>
  </conditionalFormatting>
  <conditionalFormatting sqref="BI9:BI16">
    <cfRule type="cellIs" priority="55" dxfId="0" operator="equal" stopIfTrue="1">
      <formula>"&gt;20%"</formula>
    </cfRule>
  </conditionalFormatting>
  <conditionalFormatting sqref="CY21 CW21">
    <cfRule type="cellIs" priority="50" dxfId="1" operator="equal" stopIfTrue="1">
      <formula>"&lt;&gt;"</formula>
    </cfRule>
  </conditionalFormatting>
  <conditionalFormatting sqref="CW9:CW16 CY9:CY16">
    <cfRule type="cellIs" priority="49" dxfId="1" operator="equal" stopIfTrue="1">
      <formula>"&gt; 10%"</formula>
    </cfRule>
  </conditionalFormatting>
  <conditionalFormatting sqref="F15">
    <cfRule type="cellIs" priority="47" dxfId="1" operator="lessThan" stopIfTrue="1">
      <formula>F16</formula>
    </cfRule>
  </conditionalFormatting>
  <conditionalFormatting sqref="F17">
    <cfRule type="cellIs" priority="48" dxfId="1" operator="lessThan" stopIfTrue="1">
      <formula>F9+F10+F11+F12+F13+F14+F15-0.1</formula>
    </cfRule>
  </conditionalFormatting>
  <conditionalFormatting sqref="H17">
    <cfRule type="cellIs" priority="46" dxfId="1" operator="lessThan" stopIfTrue="1">
      <formula>H9+H10+H11+H12+H13+H14+H15-0.1</formula>
    </cfRule>
  </conditionalFormatting>
  <conditionalFormatting sqref="J17">
    <cfRule type="cellIs" priority="45" dxfId="1" operator="lessThan" stopIfTrue="1">
      <formula>J9+J10+J11+J12+J13+J14+J15-0.1</formula>
    </cfRule>
  </conditionalFormatting>
  <conditionalFormatting sqref="L17">
    <cfRule type="cellIs" priority="44" dxfId="1" operator="lessThan" stopIfTrue="1">
      <formula>L9+L10+L11+L12+L13+L14+L15-0.1</formula>
    </cfRule>
  </conditionalFormatting>
  <conditionalFormatting sqref="N17">
    <cfRule type="cellIs" priority="43" dxfId="1" operator="lessThan" stopIfTrue="1">
      <formula>N9+N10+N11+N12+N13+N14+N15-0.1</formula>
    </cfRule>
  </conditionalFormatting>
  <conditionalFormatting sqref="P17">
    <cfRule type="cellIs" priority="42" dxfId="1" operator="lessThan" stopIfTrue="1">
      <formula>P9+P10+P11+P12+P13+P14+P15-0.1</formula>
    </cfRule>
  </conditionalFormatting>
  <conditionalFormatting sqref="R17">
    <cfRule type="cellIs" priority="41" dxfId="1" operator="lessThan" stopIfTrue="1">
      <formula>R9+R10+R11+R12+R13+R14+R15-0.1</formula>
    </cfRule>
  </conditionalFormatting>
  <conditionalFormatting sqref="T17">
    <cfRule type="cellIs" priority="40" dxfId="1" operator="lessThan" stopIfTrue="1">
      <formula>T9+T10+T11+T12+T13+T14+T15-0.1</formula>
    </cfRule>
  </conditionalFormatting>
  <conditionalFormatting sqref="V17">
    <cfRule type="cellIs" priority="39" dxfId="1" operator="lessThan" stopIfTrue="1">
      <formula>V9+V10+V11+V12+V13+V14+V15-0.1</formula>
    </cfRule>
  </conditionalFormatting>
  <conditionalFormatting sqref="X17">
    <cfRule type="cellIs" priority="38" dxfId="1" operator="lessThan" stopIfTrue="1">
      <formula>X9+X10+X11+X12+X13+X14+X15-0.1</formula>
    </cfRule>
  </conditionalFormatting>
  <conditionalFormatting sqref="Z17">
    <cfRule type="cellIs" priority="37" dxfId="1" operator="lessThan" stopIfTrue="1">
      <formula>Z9+Z10+Z11+Z12+Z13+Z14+Z15-0.1</formula>
    </cfRule>
  </conditionalFormatting>
  <conditionalFormatting sqref="AB17">
    <cfRule type="cellIs" priority="36" dxfId="1" operator="lessThan" stopIfTrue="1">
      <formula>AB9+AB10+AB11+AB12+AB13+AB14+AB15-0.1</formula>
    </cfRule>
  </conditionalFormatting>
  <conditionalFormatting sqref="AD17">
    <cfRule type="cellIs" priority="35" dxfId="1" operator="lessThan" stopIfTrue="1">
      <formula>AD9+AD10+AD11+AD12+AD13+AD14+AD15-0.1</formula>
    </cfRule>
  </conditionalFormatting>
  <conditionalFormatting sqref="AF17">
    <cfRule type="cellIs" priority="34" dxfId="1" operator="lessThan" stopIfTrue="1">
      <formula>AF9+AF10+AF11+AF12+AF13+AF14+AF15-0.1</formula>
    </cfRule>
  </conditionalFormatting>
  <conditionalFormatting sqref="AH17">
    <cfRule type="cellIs" priority="33" dxfId="1" operator="lessThan" stopIfTrue="1">
      <formula>AH9+AH10+AH11+AH12+AH13+AH14+AH15-0.1</formula>
    </cfRule>
  </conditionalFormatting>
  <conditionalFormatting sqref="AJ17">
    <cfRule type="cellIs" priority="32" dxfId="1" operator="lessThan" stopIfTrue="1">
      <formula>AJ9+AJ10+AJ11+AJ12+AJ13+AJ14+AJ15-0.1</formula>
    </cfRule>
  </conditionalFormatting>
  <conditionalFormatting sqref="AL17">
    <cfRule type="cellIs" priority="31" dxfId="1" operator="lessThan" stopIfTrue="1">
      <formula>AL9+AL10+AL11+AL12+AL13+AL14+AL15-0.1</formula>
    </cfRule>
  </conditionalFormatting>
  <conditionalFormatting sqref="AN17">
    <cfRule type="cellIs" priority="30" dxfId="1" operator="lessThan" stopIfTrue="1">
      <formula>AN9+AN10+AN11+AN12+AN13+AN14+AN15-0.1</formula>
    </cfRule>
  </conditionalFormatting>
  <conditionalFormatting sqref="AP17">
    <cfRule type="cellIs" priority="29" dxfId="1" operator="lessThan" stopIfTrue="1">
      <formula>AP9+AP10+AP11+AP12+AP13+AP14+AP15-0.1</formula>
    </cfRule>
  </conditionalFormatting>
  <conditionalFormatting sqref="AR17">
    <cfRule type="cellIs" priority="28" dxfId="1" operator="lessThan" stopIfTrue="1">
      <formula>AR9+AR10+AR11+AR12+AR13+AR14+AR15-0.1</formula>
    </cfRule>
  </conditionalFormatting>
  <conditionalFormatting sqref="AT17">
    <cfRule type="cellIs" priority="27" dxfId="1" operator="lessThan" stopIfTrue="1">
      <formula>AT9+AT10+AT11+AT12+AT13+AT14+AT15-0.1</formula>
    </cfRule>
  </conditionalFormatting>
  <conditionalFormatting sqref="AZ17">
    <cfRule type="cellIs" priority="26" dxfId="1" operator="lessThan" stopIfTrue="1">
      <formula>AZ9+AZ10+AZ11+AZ12+AZ13+AZ14+AZ15-0.1</formula>
    </cfRule>
  </conditionalFormatting>
  <conditionalFormatting sqref="H15">
    <cfRule type="cellIs" priority="25" dxfId="1" operator="lessThan" stopIfTrue="1">
      <formula>H16</formula>
    </cfRule>
  </conditionalFormatting>
  <conditionalFormatting sqref="J15">
    <cfRule type="cellIs" priority="24" dxfId="1" operator="lessThan" stopIfTrue="1">
      <formula>J16</formula>
    </cfRule>
  </conditionalFormatting>
  <conditionalFormatting sqref="L15">
    <cfRule type="cellIs" priority="23" dxfId="1" operator="lessThan" stopIfTrue="1">
      <formula>L16</formula>
    </cfRule>
  </conditionalFormatting>
  <conditionalFormatting sqref="N15">
    <cfRule type="cellIs" priority="22" dxfId="1" operator="lessThan" stopIfTrue="1">
      <formula>N16</formula>
    </cfRule>
  </conditionalFormatting>
  <conditionalFormatting sqref="P15">
    <cfRule type="cellIs" priority="21" dxfId="1" operator="lessThan" stopIfTrue="1">
      <formula>P16</formula>
    </cfRule>
  </conditionalFormatting>
  <conditionalFormatting sqref="R15">
    <cfRule type="cellIs" priority="20" dxfId="1" operator="lessThan" stopIfTrue="1">
      <formula>R16</formula>
    </cfRule>
  </conditionalFormatting>
  <conditionalFormatting sqref="T15">
    <cfRule type="cellIs" priority="19" dxfId="1" operator="lessThan" stopIfTrue="1">
      <formula>T16</formula>
    </cfRule>
  </conditionalFormatting>
  <conditionalFormatting sqref="V15">
    <cfRule type="cellIs" priority="18" dxfId="1" operator="lessThan" stopIfTrue="1">
      <formula>V16</formula>
    </cfRule>
  </conditionalFormatting>
  <conditionalFormatting sqref="X15">
    <cfRule type="cellIs" priority="17" dxfId="1" operator="lessThan" stopIfTrue="1">
      <formula>X16</formula>
    </cfRule>
  </conditionalFormatting>
  <conditionalFormatting sqref="Z15">
    <cfRule type="cellIs" priority="16" dxfId="1" operator="lessThan" stopIfTrue="1">
      <formula>Z16</formula>
    </cfRule>
  </conditionalFormatting>
  <conditionalFormatting sqref="AB15">
    <cfRule type="cellIs" priority="15" dxfId="1" operator="lessThan" stopIfTrue="1">
      <formula>AB16</formula>
    </cfRule>
  </conditionalFormatting>
  <conditionalFormatting sqref="AD15">
    <cfRule type="cellIs" priority="14" dxfId="1" operator="lessThan" stopIfTrue="1">
      <formula>AD16</formula>
    </cfRule>
  </conditionalFormatting>
  <conditionalFormatting sqref="AF15">
    <cfRule type="cellIs" priority="13" dxfId="1" operator="lessThan" stopIfTrue="1">
      <formula>AF16</formula>
    </cfRule>
  </conditionalFormatting>
  <conditionalFormatting sqref="AH15">
    <cfRule type="cellIs" priority="12" dxfId="1" operator="lessThan" stopIfTrue="1">
      <formula>AH16</formula>
    </cfRule>
  </conditionalFormatting>
  <conditionalFormatting sqref="AJ15">
    <cfRule type="cellIs" priority="11" dxfId="1" operator="lessThan" stopIfTrue="1">
      <formula>AJ16</formula>
    </cfRule>
  </conditionalFormatting>
  <conditionalFormatting sqref="AL15">
    <cfRule type="cellIs" priority="10" dxfId="1" operator="lessThan" stopIfTrue="1">
      <formula>AL16</formula>
    </cfRule>
  </conditionalFormatting>
  <conditionalFormatting sqref="AN15">
    <cfRule type="cellIs" priority="9" dxfId="1" operator="lessThan" stopIfTrue="1">
      <formula>AN16</formula>
    </cfRule>
  </conditionalFormatting>
  <conditionalFormatting sqref="AP15">
    <cfRule type="cellIs" priority="8" dxfId="1" operator="lessThan" stopIfTrue="1">
      <formula>AP16</formula>
    </cfRule>
  </conditionalFormatting>
  <conditionalFormatting sqref="AR15">
    <cfRule type="cellIs" priority="7" dxfId="1" operator="lessThan" stopIfTrue="1">
      <formula>AR16</formula>
    </cfRule>
  </conditionalFormatting>
  <conditionalFormatting sqref="AT15">
    <cfRule type="cellIs" priority="6" dxfId="1" operator="lessThan" stopIfTrue="1">
      <formula>AT16</formula>
    </cfRule>
  </conditionalFormatting>
  <conditionalFormatting sqref="AZ15">
    <cfRule type="cellIs" priority="5" dxfId="1" operator="lessThan" stopIfTrue="1">
      <formula>AZ16</formula>
    </cfRule>
  </conditionalFormatting>
  <conditionalFormatting sqref="AV17">
    <cfRule type="cellIs" priority="4" dxfId="1" operator="lessThan" stopIfTrue="1">
      <formula>AV9+AV10+AV11+AV12+AV13+AV14+AV15-0.1</formula>
    </cfRule>
  </conditionalFormatting>
  <conditionalFormatting sqref="AX17">
    <cfRule type="cellIs" priority="3" dxfId="1" operator="lessThan" stopIfTrue="1">
      <formula>AX9+AX10+AX11+AX12+AX13+AX14+AX15-0.1</formula>
    </cfRule>
  </conditionalFormatting>
  <conditionalFormatting sqref="AV15">
    <cfRule type="cellIs" priority="2" dxfId="1" operator="lessThan" stopIfTrue="1">
      <formula>AV16</formula>
    </cfRule>
  </conditionalFormatting>
  <conditionalFormatting sqref="AX15">
    <cfRule type="cellIs" priority="1" dxfId="1" operator="lessThan" stopIfTrue="1">
      <formula>AX16</formula>
    </cfRule>
  </conditionalFormatting>
  <printOptions/>
  <pageMargins left="0.908333333333333" right="0.7" top="0.75" bottom="0.75" header="0.3" footer="0.3"/>
  <pageSetup fitToHeight="0" fitToWidth="1" horizontalDpi="600" verticalDpi="600" orientation="landscape" paperSize="9" scale="52" r:id="rId1"/>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IV109"/>
  <sheetViews>
    <sheetView showGridLines="0" zoomScale="85" zoomScaleNormal="85" zoomScalePageLayoutView="55" workbookViewId="0" topLeftCell="C1">
      <selection activeCell="F9" sqref="F9"/>
    </sheetView>
  </sheetViews>
  <sheetFormatPr defaultColWidth="9.140625" defaultRowHeight="12.75"/>
  <cols>
    <col min="1" max="1" width="2.8515625" style="364" hidden="1" customWidth="1"/>
    <col min="2" max="2" width="4.57421875" style="364" hidden="1" customWidth="1"/>
    <col min="3" max="3" width="10.140625" style="16" customWidth="1"/>
    <col min="4" max="4" width="34.28125" style="16" customWidth="1"/>
    <col min="5" max="5" width="13.57421875" style="16" customWidth="1"/>
    <col min="6" max="6" width="6.851562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144" customWidth="1"/>
    <col min="22" max="22" width="6.8515625" style="133" customWidth="1"/>
    <col min="23" max="23" width="1.7109375" style="144" customWidth="1"/>
    <col min="24" max="24" width="6.8515625" style="133" customWidth="1"/>
    <col min="25" max="25" width="1.7109375" style="144" customWidth="1"/>
    <col min="26" max="26" width="6.8515625" style="133" customWidth="1"/>
    <col min="27" max="27" width="1.7109375" style="562" customWidth="1"/>
    <col min="28" max="28" width="6.8515625" style="133" customWidth="1"/>
    <col min="29" max="29" width="1.7109375" style="562" customWidth="1"/>
    <col min="30" max="30" width="6.8515625" style="133" customWidth="1"/>
    <col min="31" max="31" width="1.7109375" style="562" customWidth="1"/>
    <col min="32" max="32" width="6.8515625" style="133" customWidth="1"/>
    <col min="33" max="33" width="1.7109375" style="562" customWidth="1"/>
    <col min="34" max="34" width="6.8515625" style="133" customWidth="1"/>
    <col min="35" max="35" width="1.7109375" style="562" customWidth="1"/>
    <col min="36" max="36" width="6.8515625" style="144" customWidth="1"/>
    <col min="37" max="37" width="1.7109375" style="562" customWidth="1"/>
    <col min="38" max="38" width="6.8515625" style="144" customWidth="1"/>
    <col min="39" max="39" width="1.7109375" style="562" customWidth="1"/>
    <col min="40" max="40" width="6.8515625" style="133" customWidth="1"/>
    <col min="41" max="41" width="1.7109375" style="562" customWidth="1"/>
    <col min="42" max="42" width="6.8515625" style="133" customWidth="1"/>
    <col min="43" max="43" width="1.7109375" style="562" customWidth="1"/>
    <col min="44" max="44" width="6.8515625" style="144" customWidth="1"/>
    <col min="45" max="45" width="1.7109375" style="562" customWidth="1"/>
    <col min="46" max="46" width="6.8515625" style="144" customWidth="1"/>
    <col min="47" max="47" width="1.7109375" style="562" customWidth="1"/>
    <col min="48" max="48" width="6.8515625" style="144" customWidth="1"/>
    <col min="49" max="49" width="1.7109375" style="562" customWidth="1"/>
    <col min="50" max="50" width="6.8515625" style="144" customWidth="1"/>
    <col min="51" max="51" width="1.7109375" style="562" customWidth="1"/>
    <col min="52" max="52" width="6.8515625" style="133" customWidth="1"/>
    <col min="53" max="53" width="1.7109375" style="562" customWidth="1"/>
    <col min="54" max="54" width="0.2890625" style="144" customWidth="1"/>
    <col min="55" max="55" width="3.28125" style="16" customWidth="1"/>
    <col min="56" max="56" width="4.7109375" style="268" customWidth="1"/>
    <col min="57" max="57" width="35.140625" style="268" customWidth="1"/>
    <col min="58" max="58" width="7.7109375" style="268" customWidth="1"/>
    <col min="59" max="59" width="6.421875" style="316" customWidth="1"/>
    <col min="60" max="60" width="1.57421875" style="316" customWidth="1"/>
    <col min="61" max="61" width="6.421875" style="316" customWidth="1"/>
    <col min="62" max="62" width="1.57421875" style="316" customWidth="1"/>
    <col min="63" max="63" width="6.421875" style="316" customWidth="1"/>
    <col min="64" max="64" width="1.57421875" style="316" customWidth="1"/>
    <col min="65" max="65" width="6.421875" style="316" customWidth="1"/>
    <col min="66" max="66" width="1.57421875" style="316" customWidth="1"/>
    <col min="67" max="67" width="6.421875" style="316" customWidth="1"/>
    <col min="68" max="68" width="1.57421875" style="316" customWidth="1"/>
    <col min="69" max="69" width="6.421875" style="316" customWidth="1"/>
    <col min="70" max="70" width="1.57421875" style="316" customWidth="1"/>
    <col min="71" max="71" width="6.421875" style="316" customWidth="1"/>
    <col min="72" max="72" width="1.57421875" style="316" customWidth="1"/>
    <col min="73" max="73" width="6.421875" style="268" customWidth="1"/>
    <col min="74" max="74" width="1.57421875" style="268" customWidth="1"/>
    <col min="75" max="75" width="6.421875" style="316" customWidth="1"/>
    <col min="76" max="76" width="1.57421875" style="268" customWidth="1"/>
    <col min="77" max="77" width="6.421875" style="268" customWidth="1"/>
    <col min="78" max="78" width="1.57421875" style="316" customWidth="1"/>
    <col min="79" max="79" width="6.421875" style="268" customWidth="1"/>
    <col min="80" max="80" width="1.57421875" style="268" customWidth="1"/>
    <col min="81" max="81" width="6.421875" style="316" customWidth="1"/>
    <col min="82" max="82" width="1.57421875" style="316" customWidth="1"/>
    <col min="83" max="83" width="6.421875" style="316" customWidth="1"/>
    <col min="84" max="84" width="1.57421875" style="316" customWidth="1"/>
    <col min="85" max="85" width="6.421875" style="316" customWidth="1"/>
    <col min="86" max="86" width="1.57421875" style="316" customWidth="1"/>
    <col min="87" max="87" width="6.421875" style="316" customWidth="1"/>
    <col min="88" max="88" width="1.57421875" style="316" customWidth="1"/>
    <col min="89" max="89" width="6.421875" style="316" customWidth="1"/>
    <col min="90" max="90" width="1.57421875" style="316" customWidth="1"/>
    <col min="91" max="91" width="6.421875" style="316" customWidth="1"/>
    <col min="92" max="92" width="1.57421875" style="316" customWidth="1"/>
    <col min="93" max="93" width="6.421875" style="316" customWidth="1"/>
    <col min="94" max="94" width="1.57421875" style="316" customWidth="1"/>
    <col min="95" max="95" width="6.421875" style="268" customWidth="1"/>
    <col min="96" max="96" width="1.57421875" style="268" customWidth="1"/>
    <col min="97" max="97" width="6.421875" style="316" customWidth="1"/>
    <col min="98" max="98" width="1.57421875" style="268" customWidth="1"/>
    <col min="99" max="99" width="6.421875" style="268" customWidth="1"/>
    <col min="100" max="100" width="1.57421875" style="316" customWidth="1"/>
    <col min="101" max="101" width="6.421875" style="268" customWidth="1"/>
    <col min="102" max="102" width="1.57421875" style="268" customWidth="1"/>
    <col min="103" max="103" width="6.421875" style="268" customWidth="1"/>
    <col min="104" max="104" width="1.57421875" style="316" customWidth="1"/>
    <col min="105" max="105" width="6.421875" style="268" customWidth="1"/>
    <col min="106" max="16384" width="9.140625" style="16" customWidth="1"/>
  </cols>
  <sheetData>
    <row r="1" spans="2:113" ht="16.5" customHeight="1">
      <c r="B1" s="364">
        <v>1</v>
      </c>
      <c r="C1" s="887" t="s">
        <v>113</v>
      </c>
      <c r="D1" s="887"/>
      <c r="E1" s="887"/>
      <c r="F1" s="129"/>
      <c r="G1" s="139"/>
      <c r="H1" s="129"/>
      <c r="I1" s="139"/>
      <c r="J1" s="129"/>
      <c r="K1" s="139"/>
      <c r="L1" s="129"/>
      <c r="M1" s="139"/>
      <c r="N1" s="129"/>
      <c r="O1" s="139"/>
      <c r="P1" s="129"/>
      <c r="Q1" s="139"/>
      <c r="R1" s="129"/>
      <c r="S1" s="139"/>
      <c r="T1" s="129"/>
      <c r="U1" s="139"/>
      <c r="V1" s="129"/>
      <c r="W1" s="139"/>
      <c r="X1" s="129"/>
      <c r="Y1" s="139"/>
      <c r="Z1" s="129"/>
      <c r="AA1" s="559"/>
      <c r="AB1" s="129"/>
      <c r="AC1" s="559"/>
      <c r="AD1" s="129"/>
      <c r="AE1" s="559"/>
      <c r="AF1" s="129"/>
      <c r="AG1" s="559"/>
      <c r="AH1" s="129"/>
      <c r="AI1" s="559"/>
      <c r="AJ1" s="139"/>
      <c r="AK1" s="559"/>
      <c r="AL1" s="139"/>
      <c r="AM1" s="559"/>
      <c r="AN1" s="129"/>
      <c r="AO1" s="566"/>
      <c r="AP1" s="129"/>
      <c r="AQ1" s="566"/>
      <c r="AR1" s="145"/>
      <c r="AS1" s="566"/>
      <c r="AT1" s="145"/>
      <c r="AU1" s="566"/>
      <c r="AV1" s="145"/>
      <c r="AW1" s="566"/>
      <c r="AX1" s="145"/>
      <c r="AY1" s="566"/>
      <c r="AZ1" s="129"/>
      <c r="BA1" s="566"/>
      <c r="BB1" s="145"/>
      <c r="BC1" s="17"/>
      <c r="BD1" s="369" t="s">
        <v>70</v>
      </c>
      <c r="BE1" s="285"/>
      <c r="BF1" s="269"/>
      <c r="BG1" s="303"/>
      <c r="BH1" s="304"/>
      <c r="BI1" s="303"/>
      <c r="BJ1" s="304"/>
      <c r="BK1" s="303"/>
      <c r="BL1" s="304"/>
      <c r="BM1" s="303"/>
      <c r="BN1" s="304"/>
      <c r="BO1" s="303"/>
      <c r="BP1" s="304"/>
      <c r="BQ1" s="303"/>
      <c r="BR1" s="304"/>
      <c r="BS1" s="303"/>
      <c r="BT1" s="304"/>
      <c r="BU1" s="303"/>
      <c r="BV1" s="304"/>
      <c r="BW1" s="303"/>
      <c r="BX1" s="304"/>
      <c r="BY1" s="303"/>
      <c r="BZ1" s="304"/>
      <c r="CA1" s="303"/>
      <c r="CB1" s="304"/>
      <c r="CC1" s="303"/>
      <c r="CD1" s="304"/>
      <c r="CE1" s="303"/>
      <c r="CF1" s="305"/>
      <c r="CG1" s="303"/>
      <c r="CH1" s="305"/>
      <c r="CI1" s="285"/>
      <c r="CJ1" s="285"/>
      <c r="CK1" s="285"/>
      <c r="CL1" s="285"/>
      <c r="CM1" s="303"/>
      <c r="CN1" s="305"/>
      <c r="CO1" s="285"/>
      <c r="CP1" s="285"/>
      <c r="CQ1" s="285"/>
      <c r="CR1" s="285"/>
      <c r="CS1" s="303"/>
      <c r="CT1" s="305"/>
      <c r="CU1" s="285"/>
      <c r="CV1" s="285"/>
      <c r="CW1" s="303"/>
      <c r="CX1" s="305"/>
      <c r="CY1" s="285"/>
      <c r="CZ1" s="285"/>
      <c r="DA1" s="303"/>
      <c r="DB1" s="17"/>
      <c r="DC1" s="17"/>
      <c r="DD1" s="17"/>
      <c r="DE1" s="17"/>
      <c r="DF1" s="17"/>
      <c r="DG1" s="17"/>
      <c r="DH1" s="17"/>
      <c r="DI1" s="17"/>
    </row>
    <row r="2" spans="3:113" ht="12.75">
      <c r="C2" s="63"/>
      <c r="D2" s="59"/>
      <c r="E2" s="62"/>
      <c r="F2" s="130"/>
      <c r="G2" s="140"/>
      <c r="H2" s="130"/>
      <c r="I2" s="140"/>
      <c r="J2" s="130"/>
      <c r="K2" s="140"/>
      <c r="L2" s="130"/>
      <c r="M2" s="140"/>
      <c r="N2" s="130"/>
      <c r="O2" s="140"/>
      <c r="P2" s="130"/>
      <c r="Q2" s="140"/>
      <c r="R2" s="130"/>
      <c r="S2" s="140"/>
      <c r="T2" s="130"/>
      <c r="U2" s="140"/>
      <c r="V2" s="130"/>
      <c r="W2" s="140"/>
      <c r="X2" s="130"/>
      <c r="Y2" s="140"/>
      <c r="Z2" s="130"/>
      <c r="AA2" s="560"/>
      <c r="AB2" s="130"/>
      <c r="AC2" s="560"/>
      <c r="AD2" s="130"/>
      <c r="AE2" s="560"/>
      <c r="AF2" s="130"/>
      <c r="AG2" s="560"/>
      <c r="AH2" s="130"/>
      <c r="AI2" s="560"/>
      <c r="AJ2" s="140"/>
      <c r="AK2" s="560"/>
      <c r="AL2" s="140"/>
      <c r="AM2" s="560"/>
      <c r="AN2" s="130"/>
      <c r="AO2" s="567"/>
      <c r="AP2" s="130"/>
      <c r="AQ2" s="567"/>
      <c r="AR2" s="146"/>
      <c r="AS2" s="567"/>
      <c r="AT2" s="146"/>
      <c r="AU2" s="567"/>
      <c r="AV2" s="146"/>
      <c r="AW2" s="567"/>
      <c r="AX2" s="146"/>
      <c r="AY2" s="567"/>
      <c r="AZ2" s="130"/>
      <c r="BA2" s="567"/>
      <c r="BB2" s="146"/>
      <c r="BC2" s="17"/>
      <c r="BD2" s="333"/>
      <c r="BE2" s="286"/>
      <c r="BF2" s="286"/>
      <c r="BG2" s="306"/>
      <c r="BH2" s="307"/>
      <c r="BI2" s="306"/>
      <c r="BJ2" s="307"/>
      <c r="BK2" s="306"/>
      <c r="BL2" s="307"/>
      <c r="BM2" s="306"/>
      <c r="BN2" s="307"/>
      <c r="BO2" s="306"/>
      <c r="BP2" s="307"/>
      <c r="BQ2" s="306"/>
      <c r="BR2" s="307"/>
      <c r="BS2" s="306"/>
      <c r="BT2" s="307"/>
      <c r="BU2" s="306"/>
      <c r="BV2" s="307"/>
      <c r="BW2" s="306"/>
      <c r="BX2" s="307"/>
      <c r="BY2" s="306"/>
      <c r="BZ2" s="307"/>
      <c r="CA2" s="306"/>
      <c r="CB2" s="307"/>
      <c r="CC2" s="306"/>
      <c r="CD2" s="307"/>
      <c r="CE2" s="306"/>
      <c r="CF2" s="307"/>
      <c r="CG2" s="306"/>
      <c r="CH2" s="307"/>
      <c r="CI2" s="285"/>
      <c r="CJ2" s="285"/>
      <c r="CK2" s="285"/>
      <c r="CL2" s="285"/>
      <c r="CM2" s="306"/>
      <c r="CN2" s="307"/>
      <c r="CO2" s="285"/>
      <c r="CP2" s="285"/>
      <c r="CQ2" s="285"/>
      <c r="CR2" s="285"/>
      <c r="CS2" s="306"/>
      <c r="CT2" s="307"/>
      <c r="CU2" s="285"/>
      <c r="CV2" s="285"/>
      <c r="CW2" s="306"/>
      <c r="CX2" s="307"/>
      <c r="CY2" s="285"/>
      <c r="CZ2" s="285"/>
      <c r="DA2" s="306"/>
      <c r="DB2" s="17"/>
      <c r="DC2" s="17"/>
      <c r="DD2" s="17"/>
      <c r="DE2" s="17"/>
      <c r="DF2" s="17"/>
      <c r="DG2" s="17"/>
      <c r="DH2" s="17"/>
      <c r="DI2" s="17"/>
    </row>
    <row r="3" spans="1:105" s="11" customFormat="1" ht="17.25" customHeight="1">
      <c r="A3" s="364"/>
      <c r="B3" s="364">
        <v>478</v>
      </c>
      <c r="C3" s="235" t="s">
        <v>244</v>
      </c>
      <c r="D3" s="472" t="s">
        <v>371</v>
      </c>
      <c r="E3" s="470"/>
      <c r="F3" s="240"/>
      <c r="G3" s="241"/>
      <c r="H3" s="242"/>
      <c r="I3" s="241"/>
      <c r="J3" s="242"/>
      <c r="K3" s="241"/>
      <c r="L3" s="242"/>
      <c r="M3" s="241"/>
      <c r="N3" s="242"/>
      <c r="O3" s="241"/>
      <c r="P3" s="242"/>
      <c r="Q3" s="241"/>
      <c r="R3" s="242"/>
      <c r="S3" s="241"/>
      <c r="T3" s="242"/>
      <c r="U3" s="241"/>
      <c r="V3" s="240"/>
      <c r="W3" s="241"/>
      <c r="X3" s="240"/>
      <c r="Y3" s="241"/>
      <c r="Z3" s="240"/>
      <c r="AA3" s="535"/>
      <c r="AB3" s="235" t="s">
        <v>245</v>
      </c>
      <c r="AC3" s="236"/>
      <c r="AD3" s="237"/>
      <c r="AE3" s="236"/>
      <c r="AF3" s="238"/>
      <c r="AG3" s="236"/>
      <c r="AH3" s="237"/>
      <c r="AI3" s="236"/>
      <c r="AJ3" s="237"/>
      <c r="AK3" s="236"/>
      <c r="AL3" s="237"/>
      <c r="AM3" s="236"/>
      <c r="AN3" s="239"/>
      <c r="AO3" s="555"/>
      <c r="AP3" s="127"/>
      <c r="AQ3" s="555"/>
      <c r="AR3" s="127"/>
      <c r="AS3" s="555"/>
      <c r="AT3" s="127"/>
      <c r="AU3" s="555"/>
      <c r="AV3" s="127"/>
      <c r="AW3" s="555"/>
      <c r="AX3" s="127"/>
      <c r="AY3" s="555"/>
      <c r="AZ3" s="239"/>
      <c r="BA3" s="555"/>
      <c r="BB3" s="248"/>
      <c r="BC3" s="204"/>
      <c r="BD3" s="444" t="s">
        <v>73</v>
      </c>
      <c r="BE3" s="288"/>
      <c r="BF3" s="289"/>
      <c r="BG3" s="290"/>
      <c r="BH3" s="375"/>
      <c r="BI3" s="375"/>
      <c r="BJ3" s="375"/>
      <c r="BK3" s="375"/>
      <c r="BL3" s="270"/>
      <c r="BM3" s="270"/>
      <c r="BN3" s="270"/>
      <c r="BO3" s="270"/>
      <c r="BP3" s="270"/>
      <c r="BQ3" s="270"/>
      <c r="BR3" s="291"/>
      <c r="BS3" s="290"/>
      <c r="BT3" s="290"/>
      <c r="BU3" s="290"/>
      <c r="BV3" s="290"/>
      <c r="BW3" s="290"/>
      <c r="BX3" s="290"/>
      <c r="BY3" s="291"/>
      <c r="BZ3" s="291"/>
      <c r="CA3" s="291"/>
      <c r="CB3" s="290"/>
      <c r="CC3" s="290"/>
      <c r="CD3" s="290"/>
      <c r="CE3" s="290"/>
      <c r="CF3" s="290"/>
      <c r="CG3" s="290"/>
      <c r="CH3" s="290"/>
      <c r="CI3" s="290"/>
      <c r="CJ3" s="288"/>
      <c r="CK3" s="288"/>
      <c r="CL3" s="288"/>
      <c r="CM3" s="290"/>
      <c r="CN3" s="290"/>
      <c r="CO3" s="290"/>
      <c r="CP3" s="288"/>
      <c r="CQ3" s="288"/>
      <c r="CR3" s="288"/>
      <c r="CS3" s="290"/>
      <c r="CT3" s="290"/>
      <c r="CU3" s="290"/>
      <c r="CV3" s="288"/>
      <c r="CW3" s="290"/>
      <c r="CX3" s="290"/>
      <c r="CY3" s="290"/>
      <c r="CZ3" s="288"/>
      <c r="DA3" s="290"/>
    </row>
    <row r="4" spans="1:105" s="11" customFormat="1" ht="3.75" customHeight="1">
      <c r="A4" s="364"/>
      <c r="B4" s="364"/>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8"/>
      <c r="AI4" s="888"/>
      <c r="AJ4" s="888"/>
      <c r="AK4" s="888"/>
      <c r="AL4" s="888"/>
      <c r="AM4" s="888"/>
      <c r="AN4" s="888"/>
      <c r="AO4" s="888"/>
      <c r="AP4" s="888"/>
      <c r="AQ4" s="888"/>
      <c r="AR4" s="473"/>
      <c r="AS4" s="473"/>
      <c r="AT4" s="473"/>
      <c r="AU4" s="473"/>
      <c r="AV4" s="473"/>
      <c r="AW4" s="473"/>
      <c r="AX4" s="473"/>
      <c r="AY4" s="473"/>
      <c r="AZ4" s="473"/>
      <c r="BA4" s="473"/>
      <c r="BB4" s="195"/>
      <c r="BC4" s="204"/>
      <c r="BD4" s="450"/>
      <c r="BE4" s="287"/>
      <c r="BF4" s="287"/>
      <c r="BG4" s="287"/>
      <c r="BH4" s="287"/>
      <c r="BI4" s="287"/>
      <c r="BJ4" s="287"/>
      <c r="BK4" s="308"/>
      <c r="BL4" s="796"/>
      <c r="BM4" s="308"/>
      <c r="BN4" s="796"/>
      <c r="BO4" s="308"/>
      <c r="BP4" s="796"/>
      <c r="BQ4" s="308"/>
      <c r="BR4" s="796"/>
      <c r="BS4" s="308"/>
      <c r="BT4" s="796"/>
      <c r="BU4" s="308"/>
      <c r="BV4" s="796"/>
      <c r="BW4" s="309"/>
      <c r="BX4" s="797"/>
      <c r="BY4" s="309"/>
      <c r="BZ4" s="797"/>
      <c r="CA4" s="947"/>
      <c r="CB4" s="947"/>
      <c r="CC4" s="309"/>
      <c r="CD4" s="797"/>
      <c r="CE4" s="309"/>
      <c r="CF4" s="797"/>
      <c r="CG4" s="309"/>
      <c r="CH4" s="797"/>
      <c r="CI4" s="288"/>
      <c r="CJ4" s="287"/>
      <c r="CK4" s="287"/>
      <c r="CL4" s="287"/>
      <c r="CM4" s="309"/>
      <c r="CN4" s="797"/>
      <c r="CO4" s="288"/>
      <c r="CP4" s="287"/>
      <c r="CQ4" s="287"/>
      <c r="CR4" s="287"/>
      <c r="CS4" s="309"/>
      <c r="CT4" s="797"/>
      <c r="CU4" s="288"/>
      <c r="CV4" s="287"/>
      <c r="CW4" s="309"/>
      <c r="CX4" s="797"/>
      <c r="CY4" s="288"/>
      <c r="CZ4" s="287"/>
      <c r="DA4" s="309"/>
    </row>
    <row r="5" spans="1:107" ht="22.5" customHeight="1">
      <c r="A5" s="398"/>
      <c r="B5" s="364">
        <v>1723</v>
      </c>
      <c r="C5" s="591" t="s">
        <v>304</v>
      </c>
      <c r="D5" s="841" t="s">
        <v>370</v>
      </c>
      <c r="E5" s="264"/>
      <c r="F5" s="135"/>
      <c r="G5" s="141"/>
      <c r="H5" s="135"/>
      <c r="I5" s="141"/>
      <c r="J5" s="135"/>
      <c r="K5" s="141"/>
      <c r="L5" s="135"/>
      <c r="M5" s="141"/>
      <c r="N5" s="135"/>
      <c r="O5" s="141"/>
      <c r="P5" s="135"/>
      <c r="Q5" s="141"/>
      <c r="R5" s="135"/>
      <c r="S5" s="141"/>
      <c r="T5" s="135"/>
      <c r="U5" s="141"/>
      <c r="V5" s="135"/>
      <c r="W5" s="141"/>
      <c r="X5" s="135"/>
      <c r="Y5" s="141"/>
      <c r="Z5" s="135"/>
      <c r="AA5" s="561"/>
      <c r="AB5" s="135"/>
      <c r="AC5" s="561"/>
      <c r="AD5" s="135"/>
      <c r="AE5" s="561"/>
      <c r="AF5" s="135"/>
      <c r="AG5" s="561"/>
      <c r="AH5" s="135"/>
      <c r="AI5" s="561"/>
      <c r="AJ5" s="141"/>
      <c r="AK5" s="561"/>
      <c r="AL5" s="141"/>
      <c r="AM5" s="561"/>
      <c r="AN5" s="135"/>
      <c r="AO5" s="568"/>
      <c r="AP5" s="135"/>
      <c r="AQ5" s="568"/>
      <c r="AR5" s="147"/>
      <c r="AS5" s="568"/>
      <c r="AT5" s="147"/>
      <c r="AU5" s="568"/>
      <c r="AV5" s="147"/>
      <c r="AW5" s="568"/>
      <c r="AX5" s="147"/>
      <c r="AY5" s="568"/>
      <c r="AZ5" s="135"/>
      <c r="BA5" s="568"/>
      <c r="BB5" s="178"/>
      <c r="BC5" s="200"/>
      <c r="BD5" s="448" t="s">
        <v>4</v>
      </c>
      <c r="BE5" s="271"/>
      <c r="BF5" s="271"/>
      <c r="BG5" s="271"/>
      <c r="BH5" s="798"/>
      <c r="BI5" s="311"/>
      <c r="BJ5" s="798"/>
      <c r="BK5" s="311"/>
      <c r="BL5" s="798"/>
      <c r="BM5" s="311"/>
      <c r="BN5" s="798"/>
      <c r="BO5" s="311"/>
      <c r="BP5" s="798"/>
      <c r="BQ5" s="311"/>
      <c r="BR5" s="798"/>
      <c r="BS5" s="311"/>
      <c r="BT5" s="798"/>
      <c r="BU5" s="311"/>
      <c r="BV5" s="798"/>
      <c r="BW5" s="311"/>
      <c r="BX5" s="798"/>
      <c r="BY5" s="311"/>
      <c r="BZ5" s="798"/>
      <c r="CA5" s="311"/>
      <c r="CB5" s="798"/>
      <c r="CC5" s="311"/>
      <c r="CD5" s="798"/>
      <c r="CE5" s="311"/>
      <c r="CF5" s="798"/>
      <c r="CG5" s="311"/>
      <c r="CH5" s="798"/>
      <c r="CI5" s="288"/>
      <c r="CJ5" s="288"/>
      <c r="CK5" s="288"/>
      <c r="CL5" s="288"/>
      <c r="CM5" s="311"/>
      <c r="CN5" s="798"/>
      <c r="CO5" s="288"/>
      <c r="CP5" s="288"/>
      <c r="CQ5" s="288"/>
      <c r="CR5" s="288"/>
      <c r="CS5" s="311"/>
      <c r="CT5" s="798"/>
      <c r="CU5" s="288"/>
      <c r="CV5" s="288"/>
      <c r="CW5" s="311"/>
      <c r="CX5" s="798"/>
      <c r="CY5" s="288"/>
      <c r="CZ5" s="288"/>
      <c r="DA5" s="311"/>
      <c r="DB5" s="97"/>
      <c r="DC5" s="97"/>
    </row>
    <row r="6" spans="2:113" ht="18.75" customHeight="1">
      <c r="B6" s="364">
        <v>167</v>
      </c>
      <c r="C6" s="121" t="s">
        <v>321</v>
      </c>
      <c r="D6" s="121"/>
      <c r="E6" s="121"/>
      <c r="F6" s="121"/>
      <c r="G6" s="121"/>
      <c r="H6" s="121"/>
      <c r="I6" s="121"/>
      <c r="J6" s="121"/>
      <c r="K6" s="121"/>
      <c r="L6" s="121"/>
      <c r="M6" s="121"/>
      <c r="N6" s="121"/>
      <c r="O6" s="121"/>
      <c r="P6" s="121"/>
      <c r="Q6" s="121"/>
      <c r="R6" s="121"/>
      <c r="S6" s="121"/>
      <c r="T6" s="121"/>
      <c r="U6" s="121"/>
      <c r="V6" s="121"/>
      <c r="W6" s="121"/>
      <c r="X6" s="121"/>
      <c r="Y6" s="121"/>
      <c r="Z6" s="121"/>
      <c r="AA6" s="585"/>
      <c r="AB6" s="121"/>
      <c r="AC6" s="585"/>
      <c r="AD6" s="121"/>
      <c r="AE6" s="585"/>
      <c r="AF6" s="121"/>
      <c r="AG6" s="585"/>
      <c r="AH6" s="121"/>
      <c r="AI6" s="585"/>
      <c r="AJ6" s="121"/>
      <c r="AK6" s="585"/>
      <c r="AL6" s="121"/>
      <c r="AM6" s="585"/>
      <c r="AN6" s="121"/>
      <c r="AO6" s="585"/>
      <c r="AP6" s="121"/>
      <c r="AQ6" s="585"/>
      <c r="AR6" s="121"/>
      <c r="AS6" s="585"/>
      <c r="AT6" s="121"/>
      <c r="AU6" s="585"/>
      <c r="AV6" s="121"/>
      <c r="AW6" s="585"/>
      <c r="AX6" s="121"/>
      <c r="AY6" s="585"/>
      <c r="AZ6" s="121"/>
      <c r="BA6" s="585"/>
      <c r="BB6" s="196"/>
      <c r="BC6" s="208"/>
      <c r="BD6" s="444"/>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D6" s="285"/>
      <c r="CE6" s="285"/>
      <c r="CF6" s="285"/>
      <c r="CG6" s="285"/>
      <c r="CH6" s="285"/>
      <c r="CI6" s="285"/>
      <c r="CJ6" s="285"/>
      <c r="CK6" s="285"/>
      <c r="CL6" s="285"/>
      <c r="CM6" s="285"/>
      <c r="CN6" s="285"/>
      <c r="CO6" s="285"/>
      <c r="CP6" s="285"/>
      <c r="CQ6" s="285"/>
      <c r="CR6" s="285"/>
      <c r="CS6" s="285"/>
      <c r="CT6" s="285"/>
      <c r="CU6" s="285"/>
      <c r="CV6" s="285"/>
      <c r="CW6" s="285"/>
      <c r="CX6" s="285"/>
      <c r="CY6" s="285"/>
      <c r="CZ6" s="285"/>
      <c r="DA6" s="285"/>
      <c r="DB6" s="17"/>
      <c r="DC6" s="17"/>
      <c r="DD6" s="17"/>
      <c r="DE6" s="17"/>
      <c r="DF6" s="17"/>
      <c r="DG6" s="17"/>
      <c r="DH6" s="17"/>
      <c r="DI6" s="17"/>
    </row>
    <row r="7" spans="1:113" s="103" customFormat="1" ht="16.5" customHeight="1">
      <c r="A7" s="400"/>
      <c r="B7" s="400"/>
      <c r="D7" s="486"/>
      <c r="F7" s="795" t="s">
        <v>243</v>
      </c>
      <c r="G7" s="151"/>
      <c r="H7" s="138"/>
      <c r="I7" s="151"/>
      <c r="J7" s="136"/>
      <c r="K7" s="152"/>
      <c r="L7" s="136"/>
      <c r="M7" s="152"/>
      <c r="N7" s="136"/>
      <c r="O7" s="152"/>
      <c r="P7" s="136"/>
      <c r="Q7" s="152"/>
      <c r="R7" s="136"/>
      <c r="S7" s="152"/>
      <c r="T7" s="136"/>
      <c r="U7" s="152"/>
      <c r="V7" s="136"/>
      <c r="W7" s="152"/>
      <c r="Y7" s="243"/>
      <c r="AA7" s="489"/>
      <c r="AB7" s="487"/>
      <c r="AC7" s="489"/>
      <c r="AD7" s="487"/>
      <c r="AE7" s="489"/>
      <c r="AF7" s="487"/>
      <c r="AG7" s="504"/>
      <c r="AI7" s="544"/>
      <c r="AJ7" s="245"/>
      <c r="AK7" s="544"/>
      <c r="AM7" s="586"/>
      <c r="AO7" s="499"/>
      <c r="AP7" s="15"/>
      <c r="AQ7" s="587"/>
      <c r="AR7" s="345"/>
      <c r="AS7" s="558"/>
      <c r="AT7" s="345"/>
      <c r="AU7" s="558"/>
      <c r="AV7" s="345"/>
      <c r="AW7" s="558"/>
      <c r="AX7" s="345"/>
      <c r="AY7" s="558"/>
      <c r="BB7" s="153"/>
      <c r="BC7" s="209"/>
      <c r="BD7" s="451" t="s">
        <v>80</v>
      </c>
      <c r="BE7" s="335"/>
      <c r="BF7" s="336"/>
      <c r="BG7" s="337"/>
      <c r="BH7" s="799"/>
      <c r="BI7" s="337"/>
      <c r="BJ7" s="799"/>
      <c r="BK7" s="337"/>
      <c r="BL7" s="799"/>
      <c r="BM7" s="337"/>
      <c r="BN7" s="799"/>
      <c r="BO7" s="337"/>
      <c r="BP7" s="799"/>
      <c r="BQ7" s="337"/>
      <c r="BR7" s="799"/>
      <c r="BS7" s="337"/>
      <c r="BT7" s="799"/>
      <c r="BU7" s="338"/>
      <c r="BV7" s="800"/>
      <c r="BW7" s="339"/>
      <c r="BX7" s="800"/>
      <c r="BY7" s="338"/>
      <c r="BZ7" s="800"/>
      <c r="CA7" s="340"/>
      <c r="CB7" s="801"/>
      <c r="CC7" s="340"/>
      <c r="CD7" s="801"/>
      <c r="CE7" s="340"/>
      <c r="CF7" s="801"/>
      <c r="CG7" s="340"/>
      <c r="CH7" s="801"/>
      <c r="CI7" s="334"/>
      <c r="CJ7" s="334"/>
      <c r="CK7" s="334"/>
      <c r="CL7" s="334"/>
      <c r="CM7" s="340"/>
      <c r="CN7" s="801"/>
      <c r="CO7" s="334"/>
      <c r="CP7" s="334"/>
      <c r="CQ7" s="334"/>
      <c r="CR7" s="334"/>
      <c r="CS7" s="340"/>
      <c r="CT7" s="801"/>
      <c r="CU7" s="334"/>
      <c r="CV7" s="334"/>
      <c r="CW7" s="340"/>
      <c r="CX7" s="801"/>
      <c r="CY7" s="334"/>
      <c r="CZ7" s="334"/>
      <c r="DA7" s="340"/>
      <c r="DB7" s="209"/>
      <c r="DC7" s="209"/>
      <c r="DD7" s="209"/>
      <c r="DE7" s="209"/>
      <c r="DF7" s="209"/>
      <c r="DG7" s="209"/>
      <c r="DH7" s="209"/>
      <c r="DI7" s="209"/>
    </row>
    <row r="8" spans="1:110" s="95" customFormat="1" ht="31.5" customHeight="1">
      <c r="A8" s="371"/>
      <c r="B8" s="477">
        <v>2</v>
      </c>
      <c r="C8" s="71" t="s">
        <v>240</v>
      </c>
      <c r="D8" s="71" t="s">
        <v>241</v>
      </c>
      <c r="E8" s="71" t="s">
        <v>242</v>
      </c>
      <c r="F8" s="137">
        <v>1990</v>
      </c>
      <c r="G8" s="706"/>
      <c r="H8" s="137">
        <v>1995</v>
      </c>
      <c r="I8" s="706"/>
      <c r="J8" s="137">
        <v>1996</v>
      </c>
      <c r="K8" s="706"/>
      <c r="L8" s="137">
        <v>1997</v>
      </c>
      <c r="M8" s="706"/>
      <c r="N8" s="137">
        <v>1998</v>
      </c>
      <c r="O8" s="706"/>
      <c r="P8" s="137">
        <v>1999</v>
      </c>
      <c r="Q8" s="706"/>
      <c r="R8" s="137">
        <v>2000</v>
      </c>
      <c r="S8" s="706"/>
      <c r="T8" s="137">
        <v>2001</v>
      </c>
      <c r="U8" s="706"/>
      <c r="V8" s="137">
        <v>2002</v>
      </c>
      <c r="W8" s="706"/>
      <c r="X8" s="137">
        <v>2003</v>
      </c>
      <c r="Y8" s="706"/>
      <c r="Z8" s="137">
        <v>2004</v>
      </c>
      <c r="AA8" s="707"/>
      <c r="AB8" s="137">
        <v>2005</v>
      </c>
      <c r="AC8" s="707"/>
      <c r="AD8" s="137">
        <v>2006</v>
      </c>
      <c r="AE8" s="707"/>
      <c r="AF8" s="137">
        <v>2007</v>
      </c>
      <c r="AG8" s="707"/>
      <c r="AH8" s="137">
        <v>2008</v>
      </c>
      <c r="AI8" s="707"/>
      <c r="AJ8" s="137">
        <v>2009</v>
      </c>
      <c r="AK8" s="707"/>
      <c r="AL8" s="137">
        <v>2010</v>
      </c>
      <c r="AM8" s="707"/>
      <c r="AN8" s="137">
        <v>2011</v>
      </c>
      <c r="AO8" s="707"/>
      <c r="AP8" s="137">
        <v>2012</v>
      </c>
      <c r="AQ8" s="707"/>
      <c r="AR8" s="137">
        <v>2013</v>
      </c>
      <c r="AS8" s="707"/>
      <c r="AT8" s="137">
        <v>2014</v>
      </c>
      <c r="AU8" s="707"/>
      <c r="AV8" s="137">
        <v>2015</v>
      </c>
      <c r="AW8" s="707"/>
      <c r="AX8" s="137">
        <v>2016</v>
      </c>
      <c r="AY8" s="707"/>
      <c r="AZ8" s="137">
        <v>2017</v>
      </c>
      <c r="BA8" s="707"/>
      <c r="BB8" s="201"/>
      <c r="BC8" s="260"/>
      <c r="BD8" s="71" t="s">
        <v>24</v>
      </c>
      <c r="BE8" s="71" t="s">
        <v>25</v>
      </c>
      <c r="BF8" s="71" t="s">
        <v>26</v>
      </c>
      <c r="BG8" s="137">
        <v>1990</v>
      </c>
      <c r="BH8" s="706"/>
      <c r="BI8" s="137">
        <v>1995</v>
      </c>
      <c r="BJ8" s="706"/>
      <c r="BK8" s="137">
        <v>1996</v>
      </c>
      <c r="BL8" s="706"/>
      <c r="BM8" s="137">
        <v>1997</v>
      </c>
      <c r="BN8" s="706"/>
      <c r="BO8" s="137">
        <v>1998</v>
      </c>
      <c r="BP8" s="706"/>
      <c r="BQ8" s="137">
        <v>1999</v>
      </c>
      <c r="BR8" s="706"/>
      <c r="BS8" s="137">
        <v>2000</v>
      </c>
      <c r="BT8" s="706"/>
      <c r="BU8" s="137">
        <v>2001</v>
      </c>
      <c r="BV8" s="706"/>
      <c r="BW8" s="137">
        <v>2002</v>
      </c>
      <c r="BX8" s="706"/>
      <c r="BY8" s="137">
        <v>2003</v>
      </c>
      <c r="BZ8" s="706"/>
      <c r="CA8" s="137">
        <v>2004</v>
      </c>
      <c r="CB8" s="706"/>
      <c r="CC8" s="137">
        <v>2005</v>
      </c>
      <c r="CD8" s="706"/>
      <c r="CE8" s="137">
        <v>2006</v>
      </c>
      <c r="CF8" s="706"/>
      <c r="CG8" s="137">
        <v>2007</v>
      </c>
      <c r="CH8" s="706"/>
      <c r="CI8" s="137">
        <v>2008</v>
      </c>
      <c r="CJ8" s="706"/>
      <c r="CK8" s="137">
        <v>2009</v>
      </c>
      <c r="CL8" s="706"/>
      <c r="CM8" s="137">
        <v>2010</v>
      </c>
      <c r="CN8" s="706"/>
      <c r="CO8" s="137">
        <v>2011</v>
      </c>
      <c r="CP8" s="706"/>
      <c r="CQ8" s="137">
        <v>2012</v>
      </c>
      <c r="CR8" s="706"/>
      <c r="CS8" s="137">
        <v>2013</v>
      </c>
      <c r="CT8" s="706"/>
      <c r="CU8" s="137">
        <v>2014</v>
      </c>
      <c r="CV8" s="706"/>
      <c r="CW8" s="137">
        <v>2015</v>
      </c>
      <c r="CX8" s="706"/>
      <c r="CY8" s="137">
        <v>2016</v>
      </c>
      <c r="CZ8" s="706"/>
      <c r="DA8" s="137">
        <v>2017</v>
      </c>
      <c r="DB8" s="202"/>
      <c r="DC8" s="202"/>
      <c r="DD8" s="202"/>
      <c r="DE8" s="202"/>
      <c r="DF8" s="202"/>
    </row>
    <row r="9" spans="1:110" s="95" customFormat="1" ht="27" customHeight="1">
      <c r="A9" s="371"/>
      <c r="B9" s="401">
        <v>2819</v>
      </c>
      <c r="C9" s="714">
        <v>1</v>
      </c>
      <c r="D9" s="837" t="s">
        <v>290</v>
      </c>
      <c r="E9" s="714" t="s">
        <v>295</v>
      </c>
      <c r="F9" s="753"/>
      <c r="G9" s="710"/>
      <c r="H9" s="753"/>
      <c r="I9" s="710"/>
      <c r="J9" s="753"/>
      <c r="K9" s="710"/>
      <c r="L9" s="753"/>
      <c r="M9" s="710"/>
      <c r="N9" s="753"/>
      <c r="O9" s="710"/>
      <c r="P9" s="753"/>
      <c r="Q9" s="710"/>
      <c r="R9" s="753"/>
      <c r="S9" s="710"/>
      <c r="T9" s="753"/>
      <c r="U9" s="710"/>
      <c r="V9" s="753"/>
      <c r="W9" s="710"/>
      <c r="X9" s="753"/>
      <c r="Y9" s="710"/>
      <c r="Z9" s="753"/>
      <c r="AA9" s="710"/>
      <c r="AB9" s="753"/>
      <c r="AC9" s="710"/>
      <c r="AD9" s="753"/>
      <c r="AE9" s="710"/>
      <c r="AF9" s="753"/>
      <c r="AG9" s="710"/>
      <c r="AH9" s="753"/>
      <c r="AI9" s="710"/>
      <c r="AJ9" s="753"/>
      <c r="AK9" s="710"/>
      <c r="AL9" s="753"/>
      <c r="AM9" s="710"/>
      <c r="AN9" s="753"/>
      <c r="AO9" s="710"/>
      <c r="AP9" s="753"/>
      <c r="AQ9" s="710"/>
      <c r="AR9" s="753"/>
      <c r="AS9" s="710"/>
      <c r="AT9" s="753"/>
      <c r="AU9" s="710"/>
      <c r="AV9" s="753"/>
      <c r="AW9" s="710"/>
      <c r="AX9" s="753"/>
      <c r="AY9" s="710"/>
      <c r="AZ9" s="753"/>
      <c r="BA9" s="710"/>
      <c r="BB9" s="198"/>
      <c r="BC9" s="126"/>
      <c r="BD9" s="292">
        <v>1</v>
      </c>
      <c r="BE9" s="424" t="s">
        <v>43</v>
      </c>
      <c r="BF9" s="292" t="s">
        <v>44</v>
      </c>
      <c r="BG9" s="341" t="s">
        <v>0</v>
      </c>
      <c r="BH9" s="802"/>
      <c r="BI9" s="803" t="str">
        <f>IF(OR(ISBLANK(F9),ISBLANK(H9)),"N/A",IF(ABS((H9-F9)/F9)&gt;1,"&gt; 100%","ok"))</f>
        <v>N/A</v>
      </c>
      <c r="BJ9" s="804"/>
      <c r="BK9" s="787" t="str">
        <f>IF(OR(ISBLANK(H9),ISBLANK(J9)),"N/A",IF(ABS((J9-H9)/H9)&gt;0.25,"&gt; 25%","ok"))</f>
        <v>N/A</v>
      </c>
      <c r="BL9" s="787"/>
      <c r="BM9" s="787" t="str">
        <f>IF(OR(ISBLANK(J9),ISBLANK(L9)),"N/A",IF(ABS((L9-J9)/J9)&gt;0.25,"&gt; 25%","ok"))</f>
        <v>N/A</v>
      </c>
      <c r="BN9" s="787"/>
      <c r="BO9" s="787" t="str">
        <f>IF(OR(ISBLANK(L9),ISBLANK(N9)),"N/A",IF(ABS((N9-L9)/L9)&gt;0.25,"&gt; 25%","ok"))</f>
        <v>N/A</v>
      </c>
      <c r="BP9" s="787"/>
      <c r="BQ9" s="787" t="str">
        <f>IF(OR(ISBLANK(N9),ISBLANK(P9)),"N/A",IF(ABS((P9-N9)/N9)&gt;0.25,"&gt; 25%","ok"))</f>
        <v>N/A</v>
      </c>
      <c r="BR9" s="787"/>
      <c r="BS9" s="787" t="str">
        <f>IF(OR(ISBLANK(P9),ISBLANK(R9)),"N/A",IF(ABS((R9-P9)/P9)&gt;0.25,"&gt; 25%","ok"))</f>
        <v>N/A</v>
      </c>
      <c r="BT9" s="787"/>
      <c r="BU9" s="787" t="str">
        <f>IF(OR(ISBLANK(R9),ISBLANK(T9)),"N/A",IF(ABS((T9-R9)/R9)&gt;0.25,"&gt; 25%","ok"))</f>
        <v>N/A</v>
      </c>
      <c r="BV9" s="787"/>
      <c r="BW9" s="787" t="str">
        <f>IF(OR(ISBLANK(T9),ISBLANK(V9)),"N/A",IF(ABS((V9-T9)/T9)&gt;0.25,"&gt; 25%","ok"))</f>
        <v>N/A</v>
      </c>
      <c r="BX9" s="787"/>
      <c r="BY9" s="787" t="str">
        <f>IF(OR(ISBLANK(V9),ISBLANK(X9)),"N/A",IF(ABS((X9-V9)/V9)&gt;0.25,"&gt; 25%","ok"))</f>
        <v>N/A</v>
      </c>
      <c r="BZ9" s="787"/>
      <c r="CA9" s="787" t="str">
        <f>IF(OR(ISBLANK(X9),ISBLANK(Z9)),"N/A",IF(ABS((Z9-X9)/X9)&gt;0.25,"&gt; 25%","ok"))</f>
        <v>N/A</v>
      </c>
      <c r="CB9" s="787"/>
      <c r="CC9" s="787" t="str">
        <f>IF(OR(ISBLANK(Z9),ISBLANK(AB9)),"N/A",IF(ABS((AB9-Z9)/Z9)&gt;0.25,"&gt; 25%","ok"))</f>
        <v>N/A</v>
      </c>
      <c r="CD9" s="787"/>
      <c r="CE9" s="787" t="str">
        <f>IF(OR(ISBLANK(AB9),ISBLANK(AD9)),"N/A",IF(ABS((AD9-AB9)/AB9)&gt;0.25,"&gt; 25%","ok"))</f>
        <v>N/A</v>
      </c>
      <c r="CF9" s="787"/>
      <c r="CG9" s="787" t="str">
        <f>IF(OR(ISBLANK(AD9),ISBLANK(AF9)),"N/A",IF(ABS((AF9-AD9)/AD9)&gt;0.25,"&gt; 25%","ok"))</f>
        <v>N/A</v>
      </c>
      <c r="CH9" s="787"/>
      <c r="CI9" s="787" t="str">
        <f>IF(OR(ISBLANK(AF9),ISBLANK(AH9)),"N/A",IF(ABS((AH9-AF9)/AF9)&gt;0.25,"&gt; 25%","ok"))</f>
        <v>N/A</v>
      </c>
      <c r="CJ9" s="787"/>
      <c r="CK9" s="787" t="str">
        <f>IF(OR(ISBLANK(AH9),ISBLANK(AJ9)),"N/A",IF(ABS((AJ9-AH9)/AH9)&gt;0.25,"&gt; 25%","ok"))</f>
        <v>N/A</v>
      </c>
      <c r="CL9" s="787"/>
      <c r="CM9" s="805" t="str">
        <f>IF(OR(ISBLANK(AJ9),ISBLANK(AL9)),"N/A",IF(ABS((AL9-AJ9)/AJ9)&gt;0.25,"&gt; 25%","ok"))</f>
        <v>N/A</v>
      </c>
      <c r="CN9" s="805"/>
      <c r="CO9" s="805" t="str">
        <f>IF(OR(ISBLANK(AL9),ISBLANK(AN9)),"N/A",IF(ABS((AN9-AL9)/AL9)&gt;0.25,"&gt; 25%","ok"))</f>
        <v>N/A</v>
      </c>
      <c r="CP9" s="805"/>
      <c r="CQ9" s="805" t="str">
        <f>IF(OR(ISBLANK(AN9),ISBLANK(AP9)),"N/A",IF(ABS((AP9-AN9)/AN9)&gt;0.25,"&gt; 25%","ok"))</f>
        <v>N/A</v>
      </c>
      <c r="CR9" s="806"/>
      <c r="CS9" s="805" t="str">
        <f>IF(OR(ISBLANK(AP9),ISBLANK(AR9)),"N/A",IF(ABS((AR9-AP9)/AP9)&gt;0.25,"&gt; 25%","ok"))</f>
        <v>N/A</v>
      </c>
      <c r="CT9" s="805"/>
      <c r="CU9" s="805" t="str">
        <f>IF(OR(ISBLANK(AR9),ISBLANK(AT9)),"N/A",IF(ABS((AT9-AR9)/AR9)&gt;0.25,"&gt; 25%","ok"))</f>
        <v>N/A</v>
      </c>
      <c r="CV9" s="805"/>
      <c r="CW9" s="805" t="str">
        <f>IF(OR(ISBLANK(AT9),ISBLANK(AV9)),"N/A",IF(ABS((AV9-AT9)/AT9)&gt;0.25,"&gt; 25%","ok"))</f>
        <v>N/A</v>
      </c>
      <c r="CX9" s="805"/>
      <c r="CY9" s="805" t="str">
        <f>IF(OR(ISBLANK(AV9),ISBLANK(AX9)),"N/A",IF(ABS((AX9-AV9)/AV9)&gt;0.25,"&gt; 25%","ok"))</f>
        <v>N/A</v>
      </c>
      <c r="CZ9" s="805"/>
      <c r="DA9" s="805" t="str">
        <f aca="true" t="shared" si="0" ref="DA9:DA20">IF(OR(ISBLANK(AX9),ISBLANK(AZ9)),"N/A",IF(ABS((AZ9-AX9)/AX9)&gt;0.25,"&gt; 25%","ok"))</f>
        <v>N/A</v>
      </c>
      <c r="DB9" s="202"/>
      <c r="DC9" s="202"/>
      <c r="DD9" s="202"/>
      <c r="DE9" s="202"/>
      <c r="DF9" s="202"/>
    </row>
    <row r="10" spans="2:110" ht="24" customHeight="1">
      <c r="B10" s="401">
        <v>2824</v>
      </c>
      <c r="C10" s="715">
        <v>2</v>
      </c>
      <c r="D10" s="837" t="s">
        <v>323</v>
      </c>
      <c r="E10" s="715" t="s">
        <v>27</v>
      </c>
      <c r="F10" s="731"/>
      <c r="G10" s="625"/>
      <c r="H10" s="731"/>
      <c r="I10" s="625"/>
      <c r="J10" s="731"/>
      <c r="K10" s="625"/>
      <c r="L10" s="731"/>
      <c r="M10" s="625"/>
      <c r="N10" s="731"/>
      <c r="O10" s="625"/>
      <c r="P10" s="731"/>
      <c r="Q10" s="625"/>
      <c r="R10" s="731"/>
      <c r="S10" s="625"/>
      <c r="T10" s="731"/>
      <c r="U10" s="625"/>
      <c r="V10" s="731"/>
      <c r="W10" s="625"/>
      <c r="X10" s="731"/>
      <c r="Y10" s="625"/>
      <c r="Z10" s="731"/>
      <c r="AA10" s="625"/>
      <c r="AB10" s="731"/>
      <c r="AC10" s="625"/>
      <c r="AD10" s="731"/>
      <c r="AE10" s="625"/>
      <c r="AF10" s="731"/>
      <c r="AG10" s="625"/>
      <c r="AH10" s="731"/>
      <c r="AI10" s="625"/>
      <c r="AJ10" s="731"/>
      <c r="AK10" s="625"/>
      <c r="AL10" s="731"/>
      <c r="AM10" s="625"/>
      <c r="AN10" s="731"/>
      <c r="AO10" s="625"/>
      <c r="AP10" s="731"/>
      <c r="AQ10" s="625"/>
      <c r="AR10" s="731"/>
      <c r="AS10" s="625"/>
      <c r="AT10" s="731"/>
      <c r="AU10" s="625"/>
      <c r="AV10" s="731"/>
      <c r="AW10" s="625"/>
      <c r="AX10" s="731"/>
      <c r="AY10" s="625"/>
      <c r="AZ10" s="731"/>
      <c r="BA10" s="625"/>
      <c r="BB10" s="198"/>
      <c r="BC10" s="96"/>
      <c r="BD10" s="292">
        <v>2</v>
      </c>
      <c r="BE10" s="424" t="s">
        <v>313</v>
      </c>
      <c r="BF10" s="292" t="s">
        <v>27</v>
      </c>
      <c r="BG10" s="294" t="s">
        <v>0</v>
      </c>
      <c r="BH10" s="807"/>
      <c r="BI10" s="808" t="str">
        <f>IF(OR(ISBLANK(F10),ISBLANK(H10)),"N/A",IF(ABS((H10-F10)/F10)&gt;1,"&gt; 100%","ok"))</f>
        <v>N/A</v>
      </c>
      <c r="BJ10" s="809"/>
      <c r="BK10" s="810" t="str">
        <f>IF(OR(ISBLANK(H10),ISBLANK(J10)),"N/A",IF(ABS((J10-H10)/H10)&gt;0.25,"&gt; 25%","ok"))</f>
        <v>N/A</v>
      </c>
      <c r="BL10" s="810"/>
      <c r="BM10" s="810" t="str">
        <f>IF(OR(ISBLANK(J10),ISBLANK(L10)),"N/A",IF(ABS((L10-J10)/J10)&gt;0.25,"&gt; 25%","ok"))</f>
        <v>N/A</v>
      </c>
      <c r="BN10" s="810"/>
      <c r="BO10" s="810" t="str">
        <f>IF(OR(ISBLANK(L10),ISBLANK(N10)),"N/A",IF(ABS((N10-L10)/L10)&gt;0.25,"&gt; 25%","ok"))</f>
        <v>N/A</v>
      </c>
      <c r="BP10" s="810"/>
      <c r="BQ10" s="810" t="str">
        <f>IF(OR(ISBLANK(N10),ISBLANK(P10)),"N/A",IF(ABS((P10-N10)/N10)&gt;0.25,"&gt; 25%","ok"))</f>
        <v>N/A</v>
      </c>
      <c r="BR10" s="810"/>
      <c r="BS10" s="810" t="str">
        <f>IF(OR(ISBLANK(P10),ISBLANK(R10)),"N/A",IF(ABS((R10-P10)/P10)&gt;0.25,"&gt; 25%","ok"))</f>
        <v>N/A</v>
      </c>
      <c r="BT10" s="810"/>
      <c r="BU10" s="810" t="str">
        <f>IF(OR(ISBLANK(R10),ISBLANK(T10)),"N/A",IF(ABS((T10-R10)/R10)&gt;0.25,"&gt; 25%","ok"))</f>
        <v>N/A</v>
      </c>
      <c r="BV10" s="810"/>
      <c r="BW10" s="810" t="str">
        <f>IF(OR(ISBLANK(T10),ISBLANK(V10)),"N/A",IF(ABS((V10-T10)/T10)&gt;0.25,"&gt; 25%","ok"))</f>
        <v>N/A</v>
      </c>
      <c r="BX10" s="810"/>
      <c r="BY10" s="810" t="str">
        <f>IF(OR(ISBLANK(V10),ISBLANK(X10)),"N/A",IF(ABS((X10-V10)/V10)&gt;0.25,"&gt; 25%","ok"))</f>
        <v>N/A</v>
      </c>
      <c r="BZ10" s="810"/>
      <c r="CA10" s="810" t="str">
        <f>IF(OR(ISBLANK(X10),ISBLANK(Z10)),"N/A",IF(ABS((Z10-X10)/X10)&gt;0.25,"&gt; 25%","ok"))</f>
        <v>N/A</v>
      </c>
      <c r="CB10" s="810"/>
      <c r="CC10" s="810" t="str">
        <f>IF(OR(ISBLANK(Z10),ISBLANK(AB10)),"N/A",IF(ABS((AB10-Z10)/Z10)&gt;0.25,"&gt; 25%","ok"))</f>
        <v>N/A</v>
      </c>
      <c r="CD10" s="810"/>
      <c r="CE10" s="810" t="str">
        <f>IF(OR(ISBLANK(AB10),ISBLANK(AD10)),"N/A",IF(ABS((AD10-AB10)/AB10)&gt;0.25,"&gt; 25%","ok"))</f>
        <v>N/A</v>
      </c>
      <c r="CF10" s="810"/>
      <c r="CG10" s="810" t="str">
        <f>IF(OR(ISBLANK(AD10),ISBLANK(AF10)),"N/A",IF(ABS((AF10-AD10)/AD10)&gt;0.25,"&gt; 25%","ok"))</f>
        <v>N/A</v>
      </c>
      <c r="CH10" s="810"/>
      <c r="CI10" s="810" t="str">
        <f>IF(OR(ISBLANK(AF10),ISBLANK(AH10)),"N/A",IF(ABS((AH10-AF10)/AF10)&gt;0.25,"&gt; 25%","ok"))</f>
        <v>N/A</v>
      </c>
      <c r="CJ10" s="810"/>
      <c r="CK10" s="810" t="str">
        <f>IF(OR(ISBLANK(AH10),ISBLANK(AJ10)),"N/A",IF(ABS((AJ10-AH10)/AH10)&gt;0.25,"&gt; 25%","ok"))</f>
        <v>N/A</v>
      </c>
      <c r="CL10" s="811"/>
      <c r="CM10" s="812" t="str">
        <f>IF(OR(ISBLANK(AJ10),ISBLANK(AL10)),"N/A",IF(ABS((AL10-AJ10)/AJ10)&gt;0.25,"&gt; 25%","ok"))</f>
        <v>N/A</v>
      </c>
      <c r="CN10" s="639"/>
      <c r="CO10" s="639" t="str">
        <f>IF(OR(ISBLANK(AL10),ISBLANK(AN10)),"N/A",IF(ABS((AN10-AL10)/AL10)&gt;0.25,"&gt; 25%","ok"))</f>
        <v>N/A</v>
      </c>
      <c r="CP10" s="639"/>
      <c r="CQ10" s="639" t="str">
        <f>IF(OR(ISBLANK(AN10),ISBLANK(AP10)),"N/A",IF(ABS((AP10-AN10)/AN10)&gt;0.25,"&gt; 25%","ok"))</f>
        <v>N/A</v>
      </c>
      <c r="CR10" s="774"/>
      <c r="CS10" s="639" t="str">
        <f>IF(OR(ISBLANK(AP10),ISBLANK(AR10)),"N/A",IF(ABS((AR10-AP10)/AP10)&gt;0.25,"&gt; 25%","ok"))</f>
        <v>N/A</v>
      </c>
      <c r="CT10" s="639"/>
      <c r="CU10" s="639" t="str">
        <f>IF(OR(ISBLANK(AR10),ISBLANK(AT10)),"N/A",IF(ABS((AT10-AR10)/AR10)&gt;0.25,"&gt; 25%","ok"))</f>
        <v>N/A</v>
      </c>
      <c r="CV10" s="639"/>
      <c r="CW10" s="639" t="str">
        <f>IF(OR(ISBLANK(AT10),ISBLANK(AV10)),"N/A",IF(ABS((AV10-AT10)/AT10)&gt;0.25,"&gt; 25%","ok"))</f>
        <v>N/A</v>
      </c>
      <c r="CX10" s="639"/>
      <c r="CY10" s="639" t="str">
        <f>IF(OR(ISBLANK(AV10),ISBLANK(AX10)),"N/A",IF(ABS((AX10-AV10)/AV10)&gt;0.25,"&gt; 25%","ok"))</f>
        <v>N/A</v>
      </c>
      <c r="CZ10" s="639"/>
      <c r="DA10" s="639" t="str">
        <f t="shared" si="0"/>
        <v>N/A</v>
      </c>
      <c r="DB10" s="17"/>
      <c r="DC10" s="17"/>
      <c r="DD10" s="17"/>
      <c r="DE10" s="17"/>
      <c r="DF10" s="17"/>
    </row>
    <row r="11" spans="2:110" ht="21.75" customHeight="1">
      <c r="B11" s="401">
        <v>2820</v>
      </c>
      <c r="C11" s="714">
        <v>3</v>
      </c>
      <c r="D11" s="837" t="s">
        <v>291</v>
      </c>
      <c r="E11" s="715" t="s">
        <v>33</v>
      </c>
      <c r="F11" s="731"/>
      <c r="G11" s="625"/>
      <c r="H11" s="731"/>
      <c r="I11" s="625"/>
      <c r="J11" s="731"/>
      <c r="K11" s="625"/>
      <c r="L11" s="731"/>
      <c r="M11" s="625"/>
      <c r="N11" s="731"/>
      <c r="O11" s="625"/>
      <c r="P11" s="731"/>
      <c r="Q11" s="625"/>
      <c r="R11" s="731"/>
      <c r="S11" s="625"/>
      <c r="T11" s="731"/>
      <c r="U11" s="625"/>
      <c r="V11" s="731"/>
      <c r="W11" s="625"/>
      <c r="X11" s="731"/>
      <c r="Y11" s="625"/>
      <c r="Z11" s="731"/>
      <c r="AA11" s="625"/>
      <c r="AB11" s="731"/>
      <c r="AC11" s="625"/>
      <c r="AD11" s="731"/>
      <c r="AE11" s="625"/>
      <c r="AF11" s="731"/>
      <c r="AG11" s="625"/>
      <c r="AH11" s="731"/>
      <c r="AI11" s="625"/>
      <c r="AJ11" s="731"/>
      <c r="AK11" s="625"/>
      <c r="AL11" s="731"/>
      <c r="AM11" s="625"/>
      <c r="AN11" s="731"/>
      <c r="AO11" s="625"/>
      <c r="AP11" s="731"/>
      <c r="AQ11" s="625"/>
      <c r="AR11" s="731"/>
      <c r="AS11" s="625"/>
      <c r="AT11" s="731"/>
      <c r="AU11" s="625"/>
      <c r="AV11" s="731"/>
      <c r="AW11" s="625"/>
      <c r="AX11" s="731"/>
      <c r="AY11" s="625"/>
      <c r="AZ11" s="731"/>
      <c r="BA11" s="625"/>
      <c r="BB11" s="198"/>
      <c r="BC11" s="96"/>
      <c r="BD11" s="292">
        <v>3</v>
      </c>
      <c r="BE11" s="424" t="s">
        <v>45</v>
      </c>
      <c r="BF11" s="292" t="s">
        <v>33</v>
      </c>
      <c r="BG11" s="314" t="s">
        <v>0</v>
      </c>
      <c r="BH11" s="228"/>
      <c r="BI11" s="639" t="str">
        <f aca="true" t="shared" si="1" ref="BI11:BI21">IF(OR(ISBLANK(F11),ISBLANK(H11)),"N/A",IF(ABS((H11-F11)/F11)&gt;1,"&gt; 100%","ok"))</f>
        <v>N/A</v>
      </c>
      <c r="BJ11" s="639"/>
      <c r="BK11" s="639" t="str">
        <f>IF(OR(ISBLANK(H11),ISBLANK(J11)),"N/A",IF(ABS((J11-H11)/H11)&gt;0.25,"&gt; 25%","ok"))</f>
        <v>N/A</v>
      </c>
      <c r="BL11" s="639"/>
      <c r="BM11" s="639" t="str">
        <f aca="true" t="shared" si="2" ref="BM11:BM21">IF(OR(ISBLANK(J11),ISBLANK(L11)),"N/A",IF(ABS((L11-J11)/J11)&gt;0.25,"&gt; 25%","ok"))</f>
        <v>N/A</v>
      </c>
      <c r="BN11" s="639"/>
      <c r="BO11" s="639" t="str">
        <f aca="true" t="shared" si="3" ref="BO11:BO21">IF(OR(ISBLANK(L11),ISBLANK(N11)),"N/A",IF(ABS((N11-L11)/L11)&gt;0.25,"&gt; 25%","ok"))</f>
        <v>N/A</v>
      </c>
      <c r="BP11" s="639"/>
      <c r="BQ11" s="639" t="str">
        <f aca="true" t="shared" si="4" ref="BQ11:BQ21">IF(OR(ISBLANK(N11),ISBLANK(P11)),"N/A",IF(ABS((P11-N11)/N11)&gt;0.25,"&gt; 25%","ok"))</f>
        <v>N/A</v>
      </c>
      <c r="BR11" s="639"/>
      <c r="BS11" s="639" t="str">
        <f aca="true" t="shared" si="5" ref="BS11:BS21">IF(OR(ISBLANK(P11),ISBLANK(R11)),"N/A",IF(ABS((R11-P11)/P11)&gt;0.25,"&gt; 25%","ok"))</f>
        <v>N/A</v>
      </c>
      <c r="BT11" s="639"/>
      <c r="BU11" s="639" t="str">
        <f aca="true" t="shared" si="6" ref="BU11:BU21">IF(OR(ISBLANK(R11),ISBLANK(T11)),"N/A",IF(ABS((T11-R11)/R11)&gt;0.25,"&gt; 25%","ok"))</f>
        <v>N/A</v>
      </c>
      <c r="BV11" s="639"/>
      <c r="BW11" s="639" t="str">
        <f aca="true" t="shared" si="7" ref="BW11:BW21">IF(OR(ISBLANK(T11),ISBLANK(V11)),"N/A",IF(ABS((V11-T11)/T11)&gt;0.25,"&gt; 25%","ok"))</f>
        <v>N/A</v>
      </c>
      <c r="BX11" s="639"/>
      <c r="BY11" s="639" t="str">
        <f aca="true" t="shared" si="8" ref="BY11:BY21">IF(OR(ISBLANK(V11),ISBLANK(X11)),"N/A",IF(ABS((X11-V11)/V11)&gt;0.25,"&gt; 25%","ok"))</f>
        <v>N/A</v>
      </c>
      <c r="BZ11" s="639"/>
      <c r="CA11" s="639" t="str">
        <f aca="true" t="shared" si="9" ref="CA11:CA21">IF(OR(ISBLANK(X11),ISBLANK(Z11)),"N/A",IF(ABS((Z11-X11)/X11)&gt;0.25,"&gt; 25%","ok"))</f>
        <v>N/A</v>
      </c>
      <c r="CB11" s="639"/>
      <c r="CC11" s="639" t="str">
        <f aca="true" t="shared" si="10" ref="CC11:CC21">IF(OR(ISBLANK(Z11),ISBLANK(AB11)),"N/A",IF(ABS((AB11-Z11)/Z11)&gt;0.25,"&gt; 25%","ok"))</f>
        <v>N/A</v>
      </c>
      <c r="CD11" s="639"/>
      <c r="CE11" s="639" t="str">
        <f aca="true" t="shared" si="11" ref="CE11:CE21">IF(OR(ISBLANK(AB11),ISBLANK(AD11)),"N/A",IF(ABS((AD11-AB11)/AB11)&gt;0.25,"&gt; 25%","ok"))</f>
        <v>N/A</v>
      </c>
      <c r="CF11" s="639"/>
      <c r="CG11" s="639" t="str">
        <f aca="true" t="shared" si="12" ref="CG11:CG21">IF(OR(ISBLANK(AD11),ISBLANK(AF11)),"N/A",IF(ABS((AF11-AD11)/AD11)&gt;0.25,"&gt; 25%","ok"))</f>
        <v>N/A</v>
      </c>
      <c r="CH11" s="639"/>
      <c r="CI11" s="639" t="str">
        <f aca="true" t="shared" si="13" ref="CI11:CI21">IF(OR(ISBLANK(AF11),ISBLANK(AH11)),"N/A",IF(ABS((AH11-AF11)/AF11)&gt;0.25,"&gt; 25%","ok"))</f>
        <v>N/A</v>
      </c>
      <c r="CJ11" s="639"/>
      <c r="CK11" s="639" t="str">
        <f aca="true" t="shared" si="14" ref="CK11:CK21">IF(OR(ISBLANK(AH11),ISBLANK(AJ11)),"N/A",IF(ABS((AJ11-AH11)/AH11)&gt;0.25,"&gt; 25%","ok"))</f>
        <v>N/A</v>
      </c>
      <c r="CL11" s="639"/>
      <c r="CM11" s="327" t="str">
        <f aca="true" t="shared" si="15" ref="CM11:CM21">IF(OR(ISBLANK(AJ11),ISBLANK(AL11)),"N/A",IF(ABS((AL11-AJ11)/AJ11)&gt;0.25,"&gt; 25%","ok"))</f>
        <v>N/A</v>
      </c>
      <c r="CN11" s="327"/>
      <c r="CO11" s="327" t="str">
        <f aca="true" t="shared" si="16" ref="CO11:CO21">IF(OR(ISBLANK(AL11),ISBLANK(AN11)),"N/A",IF(ABS((AN11-AL11)/AL11)&gt;0.25,"&gt; 25%","ok"))</f>
        <v>N/A</v>
      </c>
      <c r="CP11" s="327"/>
      <c r="CQ11" s="327" t="str">
        <f aca="true" t="shared" si="17" ref="CQ11:CQ21">IF(OR(ISBLANK(AN11),ISBLANK(AP11)),"N/A",IF(ABS((AP11-AN11)/AN11)&gt;0.25,"&gt; 25%","ok"))</f>
        <v>N/A</v>
      </c>
      <c r="CR11" s="327"/>
      <c r="CS11" s="327" t="str">
        <f aca="true" t="shared" si="18" ref="CS11:CS21">IF(OR(ISBLANK(AP11),ISBLANK(AR11)),"N/A",IF(ABS((AR11-AP11)/AP11)&gt;0.25,"&gt; 25%","ok"))</f>
        <v>N/A</v>
      </c>
      <c r="CT11" s="327"/>
      <c r="CU11" s="327" t="str">
        <f aca="true" t="shared" si="19" ref="CU11:CU21">IF(OR(ISBLANK(AR11),ISBLANK(AT11)),"N/A",IF(ABS((AT11-AR11)/AR11)&gt;0.25,"&gt; 25%","ok"))</f>
        <v>N/A</v>
      </c>
      <c r="CV11" s="327"/>
      <c r="CW11" s="327" t="str">
        <f aca="true" t="shared" si="20" ref="CW11:CW21">IF(OR(ISBLANK(AT11),ISBLANK(AV11)),"N/A",IF(ABS((AV11-AT11)/AT11)&gt;0.25,"&gt; 25%","ok"))</f>
        <v>N/A</v>
      </c>
      <c r="CX11" s="327"/>
      <c r="CY11" s="327" t="str">
        <f aca="true" t="shared" si="21" ref="CY11:CY21">IF(OR(ISBLANK(AV11),ISBLANK(AX11)),"N/A",IF(ABS((AX11-AV11)/AV11)&gt;0.25,"&gt; 25%","ok"))</f>
        <v>N/A</v>
      </c>
      <c r="CZ11" s="327"/>
      <c r="DA11" s="327" t="str">
        <f t="shared" si="0"/>
        <v>N/A</v>
      </c>
      <c r="DB11" s="17"/>
      <c r="DC11" s="17"/>
      <c r="DD11" s="17"/>
      <c r="DE11" s="17"/>
      <c r="DF11" s="17"/>
    </row>
    <row r="12" spans="2:110" ht="24" customHeight="1">
      <c r="B12" s="401">
        <v>2822</v>
      </c>
      <c r="C12" s="715">
        <v>4</v>
      </c>
      <c r="D12" s="837" t="s">
        <v>292</v>
      </c>
      <c r="E12" s="715" t="s">
        <v>27</v>
      </c>
      <c r="F12" s="731"/>
      <c r="G12" s="625"/>
      <c r="H12" s="731"/>
      <c r="I12" s="625"/>
      <c r="J12" s="731"/>
      <c r="K12" s="625"/>
      <c r="L12" s="731"/>
      <c r="M12" s="625"/>
      <c r="N12" s="731"/>
      <c r="O12" s="625"/>
      <c r="P12" s="731"/>
      <c r="Q12" s="625"/>
      <c r="R12" s="731"/>
      <c r="S12" s="625"/>
      <c r="T12" s="731"/>
      <c r="U12" s="625"/>
      <c r="V12" s="731"/>
      <c r="W12" s="625"/>
      <c r="X12" s="731"/>
      <c r="Y12" s="625"/>
      <c r="Z12" s="731"/>
      <c r="AA12" s="625"/>
      <c r="AB12" s="731"/>
      <c r="AC12" s="625"/>
      <c r="AD12" s="731"/>
      <c r="AE12" s="625"/>
      <c r="AF12" s="731"/>
      <c r="AG12" s="625"/>
      <c r="AH12" s="731"/>
      <c r="AI12" s="625"/>
      <c r="AJ12" s="731"/>
      <c r="AK12" s="625"/>
      <c r="AL12" s="731"/>
      <c r="AM12" s="625"/>
      <c r="AN12" s="731"/>
      <c r="AO12" s="625"/>
      <c r="AP12" s="731"/>
      <c r="AQ12" s="625"/>
      <c r="AR12" s="731"/>
      <c r="AS12" s="625"/>
      <c r="AT12" s="731"/>
      <c r="AU12" s="625"/>
      <c r="AV12" s="731"/>
      <c r="AW12" s="625"/>
      <c r="AX12" s="731"/>
      <c r="AY12" s="625"/>
      <c r="AZ12" s="731"/>
      <c r="BA12" s="625"/>
      <c r="BB12" s="198"/>
      <c r="BC12" s="96"/>
      <c r="BD12" s="292">
        <v>4</v>
      </c>
      <c r="BE12" s="293" t="s">
        <v>46</v>
      </c>
      <c r="BF12" s="292" t="s">
        <v>27</v>
      </c>
      <c r="BG12" s="314" t="s">
        <v>0</v>
      </c>
      <c r="BH12" s="228"/>
      <c r="BI12" s="301" t="str">
        <f t="shared" si="1"/>
        <v>N/A</v>
      </c>
      <c r="BJ12" s="775"/>
      <c r="BK12" s="327" t="str">
        <f>IF(OR(ISBLANK(H12),ISBLANK(J12)),"N/A",IF(ABS((J12-H12)/H12)&gt;0.25,"&gt; 25%","ok"))</f>
        <v>N/A</v>
      </c>
      <c r="BL12" s="327"/>
      <c r="BM12" s="327" t="str">
        <f t="shared" si="2"/>
        <v>N/A</v>
      </c>
      <c r="BN12" s="327"/>
      <c r="BO12" s="327" t="str">
        <f t="shared" si="3"/>
        <v>N/A</v>
      </c>
      <c r="BP12" s="327"/>
      <c r="BQ12" s="327" t="str">
        <f t="shared" si="4"/>
        <v>N/A</v>
      </c>
      <c r="BR12" s="327"/>
      <c r="BS12" s="327" t="str">
        <f t="shared" si="5"/>
        <v>N/A</v>
      </c>
      <c r="BT12" s="327"/>
      <c r="BU12" s="327" t="str">
        <f t="shared" si="6"/>
        <v>N/A</v>
      </c>
      <c r="BV12" s="327"/>
      <c r="BW12" s="327" t="str">
        <f t="shared" si="7"/>
        <v>N/A</v>
      </c>
      <c r="BX12" s="327"/>
      <c r="BY12" s="327" t="str">
        <f t="shared" si="8"/>
        <v>N/A</v>
      </c>
      <c r="BZ12" s="327"/>
      <c r="CA12" s="327" t="str">
        <f t="shared" si="9"/>
        <v>N/A</v>
      </c>
      <c r="CB12" s="327"/>
      <c r="CC12" s="327" t="str">
        <f t="shared" si="10"/>
        <v>N/A</v>
      </c>
      <c r="CD12" s="327"/>
      <c r="CE12" s="327" t="str">
        <f t="shared" si="11"/>
        <v>N/A</v>
      </c>
      <c r="CF12" s="327"/>
      <c r="CG12" s="327" t="str">
        <f t="shared" si="12"/>
        <v>N/A</v>
      </c>
      <c r="CH12" s="327"/>
      <c r="CI12" s="327" t="str">
        <f t="shared" si="13"/>
        <v>N/A</v>
      </c>
      <c r="CJ12" s="327"/>
      <c r="CK12" s="327" t="str">
        <f t="shared" si="14"/>
        <v>N/A</v>
      </c>
      <c r="CL12" s="327"/>
      <c r="CM12" s="327" t="str">
        <f t="shared" si="15"/>
        <v>N/A</v>
      </c>
      <c r="CN12" s="327"/>
      <c r="CO12" s="327" t="str">
        <f t="shared" si="16"/>
        <v>N/A</v>
      </c>
      <c r="CP12" s="327"/>
      <c r="CQ12" s="327" t="str">
        <f t="shared" si="17"/>
        <v>N/A</v>
      </c>
      <c r="CR12" s="775"/>
      <c r="CS12" s="327" t="str">
        <f t="shared" si="18"/>
        <v>N/A</v>
      </c>
      <c r="CT12" s="327"/>
      <c r="CU12" s="327" t="str">
        <f t="shared" si="19"/>
        <v>N/A</v>
      </c>
      <c r="CV12" s="327"/>
      <c r="CW12" s="327" t="str">
        <f t="shared" si="20"/>
        <v>N/A</v>
      </c>
      <c r="CX12" s="327"/>
      <c r="CY12" s="327" t="str">
        <f t="shared" si="21"/>
        <v>N/A</v>
      </c>
      <c r="CZ12" s="327"/>
      <c r="DA12" s="327" t="str">
        <f t="shared" si="0"/>
        <v>N/A</v>
      </c>
      <c r="DB12" s="17"/>
      <c r="DC12" s="17"/>
      <c r="DD12" s="17"/>
      <c r="DE12" s="17"/>
      <c r="DF12" s="17"/>
    </row>
    <row r="13" spans="2:110" ht="24" customHeight="1">
      <c r="B13" s="401">
        <v>2823</v>
      </c>
      <c r="C13" s="714">
        <v>5</v>
      </c>
      <c r="D13" s="837" t="s">
        <v>293</v>
      </c>
      <c r="E13" s="714" t="s">
        <v>27</v>
      </c>
      <c r="F13" s="731"/>
      <c r="G13" s="625"/>
      <c r="H13" s="731"/>
      <c r="I13" s="625"/>
      <c r="J13" s="731"/>
      <c r="K13" s="625"/>
      <c r="L13" s="731"/>
      <c r="M13" s="625"/>
      <c r="N13" s="731"/>
      <c r="O13" s="625"/>
      <c r="P13" s="731"/>
      <c r="Q13" s="625"/>
      <c r="R13" s="731"/>
      <c r="S13" s="625"/>
      <c r="T13" s="731"/>
      <c r="U13" s="625"/>
      <c r="V13" s="731"/>
      <c r="W13" s="625"/>
      <c r="X13" s="731"/>
      <c r="Y13" s="625"/>
      <c r="Z13" s="731"/>
      <c r="AA13" s="625"/>
      <c r="AB13" s="731"/>
      <c r="AC13" s="625"/>
      <c r="AD13" s="731"/>
      <c r="AE13" s="625"/>
      <c r="AF13" s="731"/>
      <c r="AG13" s="625"/>
      <c r="AH13" s="731"/>
      <c r="AI13" s="625"/>
      <c r="AJ13" s="731"/>
      <c r="AK13" s="625"/>
      <c r="AL13" s="731"/>
      <c r="AM13" s="625"/>
      <c r="AN13" s="731"/>
      <c r="AO13" s="625"/>
      <c r="AP13" s="731"/>
      <c r="AQ13" s="625"/>
      <c r="AR13" s="731"/>
      <c r="AS13" s="625"/>
      <c r="AT13" s="731"/>
      <c r="AU13" s="625"/>
      <c r="AV13" s="731"/>
      <c r="AW13" s="625"/>
      <c r="AX13" s="731"/>
      <c r="AY13" s="625"/>
      <c r="AZ13" s="731"/>
      <c r="BA13" s="625"/>
      <c r="BB13" s="198"/>
      <c r="BC13" s="96"/>
      <c r="BD13" s="292">
        <v>5</v>
      </c>
      <c r="BE13" s="293" t="s">
        <v>47</v>
      </c>
      <c r="BF13" s="292" t="s">
        <v>27</v>
      </c>
      <c r="BG13" s="314" t="s">
        <v>0</v>
      </c>
      <c r="BH13" s="228"/>
      <c r="BI13" s="301" t="str">
        <f t="shared" si="1"/>
        <v>N/A</v>
      </c>
      <c r="BJ13" s="775"/>
      <c r="BK13" s="327" t="str">
        <f aca="true" t="shared" si="22" ref="BK13:BK21">IF(OR(ISBLANK(H13),ISBLANK(J13)),"N/A",IF(ABS((J13-H13)/H13)&gt;0.25,"&gt; 25%","ok"))</f>
        <v>N/A</v>
      </c>
      <c r="BL13" s="327"/>
      <c r="BM13" s="327" t="str">
        <f t="shared" si="2"/>
        <v>N/A</v>
      </c>
      <c r="BN13" s="327"/>
      <c r="BO13" s="327" t="str">
        <f t="shared" si="3"/>
        <v>N/A</v>
      </c>
      <c r="BP13" s="327"/>
      <c r="BQ13" s="327" t="str">
        <f t="shared" si="4"/>
        <v>N/A</v>
      </c>
      <c r="BR13" s="327"/>
      <c r="BS13" s="327" t="str">
        <f t="shared" si="5"/>
        <v>N/A</v>
      </c>
      <c r="BT13" s="327"/>
      <c r="BU13" s="327" t="str">
        <f t="shared" si="6"/>
        <v>N/A</v>
      </c>
      <c r="BV13" s="327"/>
      <c r="BW13" s="327" t="str">
        <f t="shared" si="7"/>
        <v>N/A</v>
      </c>
      <c r="BX13" s="327"/>
      <c r="BY13" s="327" t="str">
        <f t="shared" si="8"/>
        <v>N/A</v>
      </c>
      <c r="BZ13" s="327"/>
      <c r="CA13" s="327" t="str">
        <f t="shared" si="9"/>
        <v>N/A</v>
      </c>
      <c r="CB13" s="327"/>
      <c r="CC13" s="327" t="str">
        <f t="shared" si="10"/>
        <v>N/A</v>
      </c>
      <c r="CD13" s="327"/>
      <c r="CE13" s="327" t="str">
        <f t="shared" si="11"/>
        <v>N/A</v>
      </c>
      <c r="CF13" s="327"/>
      <c r="CG13" s="327" t="str">
        <f t="shared" si="12"/>
        <v>N/A</v>
      </c>
      <c r="CH13" s="327"/>
      <c r="CI13" s="327" t="str">
        <f t="shared" si="13"/>
        <v>N/A</v>
      </c>
      <c r="CJ13" s="327"/>
      <c r="CK13" s="327" t="str">
        <f t="shared" si="14"/>
        <v>N/A</v>
      </c>
      <c r="CL13" s="327"/>
      <c r="CM13" s="327" t="str">
        <f t="shared" si="15"/>
        <v>N/A</v>
      </c>
      <c r="CN13" s="327"/>
      <c r="CO13" s="327" t="str">
        <f t="shared" si="16"/>
        <v>N/A</v>
      </c>
      <c r="CP13" s="327"/>
      <c r="CQ13" s="327" t="str">
        <f t="shared" si="17"/>
        <v>N/A</v>
      </c>
      <c r="CR13" s="775"/>
      <c r="CS13" s="327" t="str">
        <f t="shared" si="18"/>
        <v>N/A</v>
      </c>
      <c r="CT13" s="327"/>
      <c r="CU13" s="327" t="str">
        <f t="shared" si="19"/>
        <v>N/A</v>
      </c>
      <c r="CV13" s="327"/>
      <c r="CW13" s="327" t="str">
        <f t="shared" si="20"/>
        <v>N/A</v>
      </c>
      <c r="CX13" s="327"/>
      <c r="CY13" s="327" t="str">
        <f>IF(OR(ISBLANK(AV13),ISBLANK(AX13)),"N/A",IF(ABS((AX13-AV13)/AV13)&gt;0.25,"&gt; 25%","ok"))</f>
        <v>N/A</v>
      </c>
      <c r="CZ13" s="327"/>
      <c r="DA13" s="327" t="str">
        <f t="shared" si="0"/>
        <v>N/A</v>
      </c>
      <c r="DB13" s="17"/>
      <c r="DC13" s="17"/>
      <c r="DD13" s="17"/>
      <c r="DE13" s="17"/>
      <c r="DF13" s="17"/>
    </row>
    <row r="14" spans="1:110" ht="24" customHeight="1">
      <c r="A14" s="364" t="s">
        <v>109</v>
      </c>
      <c r="B14" s="401">
        <v>2825</v>
      </c>
      <c r="C14" s="714">
        <v>6</v>
      </c>
      <c r="D14" s="838" t="s">
        <v>369</v>
      </c>
      <c r="E14" s="715" t="s">
        <v>27</v>
      </c>
      <c r="F14" s="717"/>
      <c r="G14" s="674"/>
      <c r="H14" s="717"/>
      <c r="I14" s="674"/>
      <c r="J14" s="717"/>
      <c r="K14" s="674"/>
      <c r="L14" s="717"/>
      <c r="M14" s="674"/>
      <c r="N14" s="717"/>
      <c r="O14" s="674"/>
      <c r="P14" s="717"/>
      <c r="Q14" s="674"/>
      <c r="R14" s="717"/>
      <c r="S14" s="674"/>
      <c r="T14" s="717"/>
      <c r="U14" s="674"/>
      <c r="V14" s="717"/>
      <c r="W14" s="674"/>
      <c r="X14" s="717"/>
      <c r="Y14" s="674"/>
      <c r="Z14" s="717"/>
      <c r="AA14" s="674"/>
      <c r="AB14" s="717"/>
      <c r="AC14" s="674"/>
      <c r="AD14" s="717"/>
      <c r="AE14" s="674"/>
      <c r="AF14" s="717"/>
      <c r="AG14" s="674"/>
      <c r="AH14" s="717"/>
      <c r="AI14" s="674"/>
      <c r="AJ14" s="717"/>
      <c r="AK14" s="674"/>
      <c r="AL14" s="717"/>
      <c r="AM14" s="674"/>
      <c r="AN14" s="717"/>
      <c r="AO14" s="674"/>
      <c r="AP14" s="717"/>
      <c r="AQ14" s="674"/>
      <c r="AR14" s="717"/>
      <c r="AS14" s="674"/>
      <c r="AT14" s="717"/>
      <c r="AU14" s="674"/>
      <c r="AV14" s="717"/>
      <c r="AW14" s="674"/>
      <c r="AX14" s="717"/>
      <c r="AY14" s="674"/>
      <c r="AZ14" s="717"/>
      <c r="BA14" s="674"/>
      <c r="BB14" s="198"/>
      <c r="BC14" s="96"/>
      <c r="BD14" s="292">
        <v>6</v>
      </c>
      <c r="BE14" s="342" t="s">
        <v>314</v>
      </c>
      <c r="BF14" s="292" t="s">
        <v>27</v>
      </c>
      <c r="BG14" s="314" t="s">
        <v>0</v>
      </c>
      <c r="BH14" s="228"/>
      <c r="BI14" s="301" t="str">
        <f t="shared" si="1"/>
        <v>N/A</v>
      </c>
      <c r="BJ14" s="775"/>
      <c r="BK14" s="327" t="str">
        <f t="shared" si="22"/>
        <v>N/A</v>
      </c>
      <c r="BL14" s="327"/>
      <c r="BM14" s="327" t="str">
        <f t="shared" si="2"/>
        <v>N/A</v>
      </c>
      <c r="BN14" s="327"/>
      <c r="BO14" s="327" t="str">
        <f t="shared" si="3"/>
        <v>N/A</v>
      </c>
      <c r="BP14" s="327"/>
      <c r="BQ14" s="327" t="str">
        <f t="shared" si="4"/>
        <v>N/A</v>
      </c>
      <c r="BR14" s="327"/>
      <c r="BS14" s="327" t="str">
        <f t="shared" si="5"/>
        <v>N/A</v>
      </c>
      <c r="BT14" s="327"/>
      <c r="BU14" s="327" t="str">
        <f t="shared" si="6"/>
        <v>N/A</v>
      </c>
      <c r="BV14" s="327"/>
      <c r="BW14" s="327" t="str">
        <f t="shared" si="7"/>
        <v>N/A</v>
      </c>
      <c r="BX14" s="327"/>
      <c r="BY14" s="327" t="str">
        <f t="shared" si="8"/>
        <v>N/A</v>
      </c>
      <c r="BZ14" s="327"/>
      <c r="CA14" s="327" t="str">
        <f t="shared" si="9"/>
        <v>N/A</v>
      </c>
      <c r="CB14" s="327"/>
      <c r="CC14" s="327" t="str">
        <f t="shared" si="10"/>
        <v>N/A</v>
      </c>
      <c r="CD14" s="327"/>
      <c r="CE14" s="327" t="str">
        <f t="shared" si="11"/>
        <v>N/A</v>
      </c>
      <c r="CF14" s="327"/>
      <c r="CG14" s="327" t="str">
        <f t="shared" si="12"/>
        <v>N/A</v>
      </c>
      <c r="CH14" s="327"/>
      <c r="CI14" s="327" t="str">
        <f t="shared" si="13"/>
        <v>N/A</v>
      </c>
      <c r="CJ14" s="327"/>
      <c r="CK14" s="327" t="str">
        <f t="shared" si="14"/>
        <v>N/A</v>
      </c>
      <c r="CL14" s="327"/>
      <c r="CM14" s="327" t="str">
        <f t="shared" si="15"/>
        <v>N/A</v>
      </c>
      <c r="CN14" s="327"/>
      <c r="CO14" s="327" t="str">
        <f t="shared" si="16"/>
        <v>N/A</v>
      </c>
      <c r="CP14" s="327"/>
      <c r="CQ14" s="327" t="str">
        <f t="shared" si="17"/>
        <v>N/A</v>
      </c>
      <c r="CR14" s="775"/>
      <c r="CS14" s="327" t="str">
        <f t="shared" si="18"/>
        <v>N/A</v>
      </c>
      <c r="CT14" s="327"/>
      <c r="CU14" s="327" t="str">
        <f t="shared" si="19"/>
        <v>N/A</v>
      </c>
      <c r="CV14" s="327"/>
      <c r="CW14" s="327" t="str">
        <f t="shared" si="20"/>
        <v>N/A</v>
      </c>
      <c r="CX14" s="327"/>
      <c r="CY14" s="327" t="str">
        <f t="shared" si="21"/>
        <v>N/A</v>
      </c>
      <c r="CZ14" s="327"/>
      <c r="DA14" s="327" t="str">
        <f t="shared" si="0"/>
        <v>N/A</v>
      </c>
      <c r="DB14" s="17"/>
      <c r="DC14" s="17"/>
      <c r="DD14" s="17"/>
      <c r="DE14" s="17"/>
      <c r="DF14" s="17"/>
    </row>
    <row r="15" spans="1:110" s="1" customFormat="1" ht="22.5" customHeight="1">
      <c r="A15" s="364"/>
      <c r="B15" s="374">
        <v>2876</v>
      </c>
      <c r="C15" s="715">
        <v>7</v>
      </c>
      <c r="D15" s="726" t="s">
        <v>294</v>
      </c>
      <c r="E15" s="714" t="s">
        <v>27</v>
      </c>
      <c r="F15" s="731"/>
      <c r="G15" s="625"/>
      <c r="H15" s="731"/>
      <c r="I15" s="625"/>
      <c r="J15" s="731"/>
      <c r="K15" s="625"/>
      <c r="L15" s="731"/>
      <c r="M15" s="625"/>
      <c r="N15" s="731"/>
      <c r="O15" s="625"/>
      <c r="P15" s="731"/>
      <c r="Q15" s="625"/>
      <c r="R15" s="731"/>
      <c r="S15" s="625"/>
      <c r="T15" s="731"/>
      <c r="U15" s="625"/>
      <c r="V15" s="731"/>
      <c r="W15" s="625"/>
      <c r="X15" s="731"/>
      <c r="Y15" s="625"/>
      <c r="Z15" s="731"/>
      <c r="AA15" s="625"/>
      <c r="AB15" s="731"/>
      <c r="AC15" s="625"/>
      <c r="AD15" s="731"/>
      <c r="AE15" s="625"/>
      <c r="AF15" s="731"/>
      <c r="AG15" s="625"/>
      <c r="AH15" s="731"/>
      <c r="AI15" s="625"/>
      <c r="AJ15" s="731"/>
      <c r="AK15" s="625"/>
      <c r="AL15" s="731"/>
      <c r="AM15" s="625"/>
      <c r="AN15" s="731"/>
      <c r="AO15" s="625"/>
      <c r="AP15" s="731"/>
      <c r="AQ15" s="625"/>
      <c r="AR15" s="731"/>
      <c r="AS15" s="625"/>
      <c r="AT15" s="731"/>
      <c r="AU15" s="625"/>
      <c r="AV15" s="731"/>
      <c r="AW15" s="625"/>
      <c r="AX15" s="731"/>
      <c r="AY15" s="625"/>
      <c r="AZ15" s="731"/>
      <c r="BA15" s="625"/>
      <c r="BB15" s="198"/>
      <c r="BC15" s="96"/>
      <c r="BD15" s="292">
        <v>7</v>
      </c>
      <c r="BE15" s="293" t="s">
        <v>102</v>
      </c>
      <c r="BF15" s="292" t="s">
        <v>27</v>
      </c>
      <c r="BG15" s="314" t="s">
        <v>0</v>
      </c>
      <c r="BH15" s="228"/>
      <c r="BI15" s="301" t="str">
        <f t="shared" si="1"/>
        <v>N/A</v>
      </c>
      <c r="BJ15" s="775"/>
      <c r="BK15" s="327" t="str">
        <f t="shared" si="22"/>
        <v>N/A</v>
      </c>
      <c r="BL15" s="327"/>
      <c r="BM15" s="327" t="str">
        <f t="shared" si="2"/>
        <v>N/A</v>
      </c>
      <c r="BN15" s="327"/>
      <c r="BO15" s="327" t="str">
        <f t="shared" si="3"/>
        <v>N/A</v>
      </c>
      <c r="BP15" s="327"/>
      <c r="BQ15" s="327" t="str">
        <f t="shared" si="4"/>
        <v>N/A</v>
      </c>
      <c r="BR15" s="327"/>
      <c r="BS15" s="327" t="str">
        <f t="shared" si="5"/>
        <v>N/A</v>
      </c>
      <c r="BT15" s="327"/>
      <c r="BU15" s="327" t="str">
        <f t="shared" si="6"/>
        <v>N/A</v>
      </c>
      <c r="BV15" s="327"/>
      <c r="BW15" s="327" t="str">
        <f t="shared" si="7"/>
        <v>N/A</v>
      </c>
      <c r="BX15" s="327"/>
      <c r="BY15" s="327" t="str">
        <f t="shared" si="8"/>
        <v>N/A</v>
      </c>
      <c r="BZ15" s="327"/>
      <c r="CA15" s="327" t="str">
        <f t="shared" si="9"/>
        <v>N/A</v>
      </c>
      <c r="CB15" s="327"/>
      <c r="CC15" s="327" t="str">
        <f t="shared" si="10"/>
        <v>N/A</v>
      </c>
      <c r="CD15" s="327"/>
      <c r="CE15" s="327" t="str">
        <f t="shared" si="11"/>
        <v>N/A</v>
      </c>
      <c r="CF15" s="327"/>
      <c r="CG15" s="327" t="str">
        <f t="shared" si="12"/>
        <v>N/A</v>
      </c>
      <c r="CH15" s="327"/>
      <c r="CI15" s="327" t="str">
        <f t="shared" si="13"/>
        <v>N/A</v>
      </c>
      <c r="CJ15" s="327"/>
      <c r="CK15" s="327" t="str">
        <f t="shared" si="14"/>
        <v>N/A</v>
      </c>
      <c r="CL15" s="327"/>
      <c r="CM15" s="327" t="str">
        <f t="shared" si="15"/>
        <v>N/A</v>
      </c>
      <c r="CN15" s="327"/>
      <c r="CO15" s="327" t="str">
        <f t="shared" si="16"/>
        <v>N/A</v>
      </c>
      <c r="CP15" s="327"/>
      <c r="CQ15" s="327" t="str">
        <f t="shared" si="17"/>
        <v>N/A</v>
      </c>
      <c r="CR15" s="775"/>
      <c r="CS15" s="327" t="str">
        <f t="shared" si="18"/>
        <v>N/A</v>
      </c>
      <c r="CT15" s="327"/>
      <c r="CU15" s="327" t="str">
        <f t="shared" si="19"/>
        <v>N/A</v>
      </c>
      <c r="CV15" s="327"/>
      <c r="CW15" s="327" t="str">
        <f t="shared" si="20"/>
        <v>N/A</v>
      </c>
      <c r="CX15" s="327"/>
      <c r="CY15" s="327" t="str">
        <f t="shared" si="21"/>
        <v>N/A</v>
      </c>
      <c r="CZ15" s="327"/>
      <c r="DA15" s="327" t="str">
        <f t="shared" si="0"/>
        <v>N/A</v>
      </c>
      <c r="DB15" s="97"/>
      <c r="DC15" s="97"/>
      <c r="DD15" s="97"/>
      <c r="DE15" s="97"/>
      <c r="DF15" s="97"/>
    </row>
    <row r="16" spans="2:110" ht="18.75" customHeight="1">
      <c r="B16" s="401">
        <v>2877</v>
      </c>
      <c r="C16" s="714">
        <v>8</v>
      </c>
      <c r="D16" s="727" t="s">
        <v>276</v>
      </c>
      <c r="E16" s="715" t="s">
        <v>27</v>
      </c>
      <c r="F16" s="731"/>
      <c r="G16" s="625"/>
      <c r="H16" s="731"/>
      <c r="I16" s="625"/>
      <c r="J16" s="731"/>
      <c r="K16" s="625"/>
      <c r="L16" s="731"/>
      <c r="M16" s="625"/>
      <c r="N16" s="731"/>
      <c r="O16" s="625"/>
      <c r="P16" s="731"/>
      <c r="Q16" s="625"/>
      <c r="R16" s="731"/>
      <c r="S16" s="625"/>
      <c r="T16" s="731"/>
      <c r="U16" s="625"/>
      <c r="V16" s="731"/>
      <c r="W16" s="625"/>
      <c r="X16" s="731"/>
      <c r="Y16" s="625"/>
      <c r="Z16" s="731"/>
      <c r="AA16" s="625"/>
      <c r="AB16" s="731"/>
      <c r="AC16" s="625"/>
      <c r="AD16" s="731"/>
      <c r="AE16" s="625"/>
      <c r="AF16" s="731"/>
      <c r="AG16" s="625"/>
      <c r="AH16" s="731"/>
      <c r="AI16" s="625"/>
      <c r="AJ16" s="731"/>
      <c r="AK16" s="625"/>
      <c r="AL16" s="731"/>
      <c r="AM16" s="625"/>
      <c r="AN16" s="731"/>
      <c r="AO16" s="625"/>
      <c r="AP16" s="731"/>
      <c r="AQ16" s="625"/>
      <c r="AR16" s="731"/>
      <c r="AS16" s="625"/>
      <c r="AT16" s="731"/>
      <c r="AU16" s="625"/>
      <c r="AV16" s="731"/>
      <c r="AW16" s="625"/>
      <c r="AX16" s="731"/>
      <c r="AY16" s="625"/>
      <c r="AZ16" s="731"/>
      <c r="BA16" s="625"/>
      <c r="BB16" s="198"/>
      <c r="BC16" s="96"/>
      <c r="BD16" s="292">
        <v>8</v>
      </c>
      <c r="BE16" s="293" t="s">
        <v>59</v>
      </c>
      <c r="BF16" s="292" t="s">
        <v>27</v>
      </c>
      <c r="BG16" s="314" t="s">
        <v>0</v>
      </c>
      <c r="BH16" s="228"/>
      <c r="BI16" s="301" t="str">
        <f t="shared" si="1"/>
        <v>N/A</v>
      </c>
      <c r="BJ16" s="775"/>
      <c r="BK16" s="327" t="str">
        <f t="shared" si="22"/>
        <v>N/A</v>
      </c>
      <c r="BL16" s="327"/>
      <c r="BM16" s="327" t="str">
        <f t="shared" si="2"/>
        <v>N/A</v>
      </c>
      <c r="BN16" s="327"/>
      <c r="BO16" s="327" t="str">
        <f t="shared" si="3"/>
        <v>N/A</v>
      </c>
      <c r="BP16" s="327"/>
      <c r="BQ16" s="327" t="str">
        <f t="shared" si="4"/>
        <v>N/A</v>
      </c>
      <c r="BR16" s="327"/>
      <c r="BS16" s="327" t="str">
        <f t="shared" si="5"/>
        <v>N/A</v>
      </c>
      <c r="BT16" s="327"/>
      <c r="BU16" s="327" t="str">
        <f t="shared" si="6"/>
        <v>N/A</v>
      </c>
      <c r="BV16" s="327"/>
      <c r="BW16" s="327" t="str">
        <f t="shared" si="7"/>
        <v>N/A</v>
      </c>
      <c r="BX16" s="327"/>
      <c r="BY16" s="327" t="str">
        <f t="shared" si="8"/>
        <v>N/A</v>
      </c>
      <c r="BZ16" s="327"/>
      <c r="CA16" s="327" t="str">
        <f t="shared" si="9"/>
        <v>N/A</v>
      </c>
      <c r="CB16" s="327"/>
      <c r="CC16" s="327" t="str">
        <f t="shared" si="10"/>
        <v>N/A</v>
      </c>
      <c r="CD16" s="327"/>
      <c r="CE16" s="327" t="str">
        <f t="shared" si="11"/>
        <v>N/A</v>
      </c>
      <c r="CF16" s="327"/>
      <c r="CG16" s="327" t="str">
        <f t="shared" si="12"/>
        <v>N/A</v>
      </c>
      <c r="CH16" s="327"/>
      <c r="CI16" s="327" t="str">
        <f t="shared" si="13"/>
        <v>N/A</v>
      </c>
      <c r="CJ16" s="327"/>
      <c r="CK16" s="327" t="str">
        <f t="shared" si="14"/>
        <v>N/A</v>
      </c>
      <c r="CL16" s="327"/>
      <c r="CM16" s="327" t="str">
        <f t="shared" si="15"/>
        <v>N/A</v>
      </c>
      <c r="CN16" s="327"/>
      <c r="CO16" s="327" t="str">
        <f t="shared" si="16"/>
        <v>N/A</v>
      </c>
      <c r="CP16" s="327"/>
      <c r="CQ16" s="327" t="str">
        <f t="shared" si="17"/>
        <v>N/A</v>
      </c>
      <c r="CR16" s="775"/>
      <c r="CS16" s="327" t="str">
        <f t="shared" si="18"/>
        <v>N/A</v>
      </c>
      <c r="CT16" s="327"/>
      <c r="CU16" s="327" t="str">
        <f t="shared" si="19"/>
        <v>N/A</v>
      </c>
      <c r="CV16" s="327"/>
      <c r="CW16" s="327" t="str">
        <f t="shared" si="20"/>
        <v>N/A</v>
      </c>
      <c r="CX16" s="327"/>
      <c r="CY16" s="327" t="str">
        <f t="shared" si="21"/>
        <v>N/A</v>
      </c>
      <c r="CZ16" s="327"/>
      <c r="DA16" s="327" t="str">
        <f t="shared" si="0"/>
        <v>N/A</v>
      </c>
      <c r="DB16" s="17"/>
      <c r="DC16" s="17"/>
      <c r="DD16" s="17"/>
      <c r="DE16" s="17"/>
      <c r="DF16" s="17"/>
    </row>
    <row r="17" spans="1:110" ht="18.75" customHeight="1">
      <c r="A17" s="364" t="s">
        <v>34</v>
      </c>
      <c r="B17" s="401">
        <v>2827</v>
      </c>
      <c r="C17" s="715">
        <v>9</v>
      </c>
      <c r="D17" s="727" t="s">
        <v>277</v>
      </c>
      <c r="E17" s="714" t="s">
        <v>27</v>
      </c>
      <c r="F17" s="717"/>
      <c r="G17" s="625"/>
      <c r="H17" s="717"/>
      <c r="I17" s="625"/>
      <c r="J17" s="717"/>
      <c r="K17" s="625"/>
      <c r="L17" s="717"/>
      <c r="M17" s="625"/>
      <c r="N17" s="717"/>
      <c r="O17" s="625"/>
      <c r="P17" s="717"/>
      <c r="Q17" s="625"/>
      <c r="R17" s="717"/>
      <c r="S17" s="625"/>
      <c r="T17" s="717"/>
      <c r="U17" s="625"/>
      <c r="V17" s="717"/>
      <c r="W17" s="625"/>
      <c r="X17" s="717"/>
      <c r="Y17" s="625"/>
      <c r="Z17" s="717"/>
      <c r="AA17" s="625"/>
      <c r="AB17" s="717"/>
      <c r="AC17" s="625"/>
      <c r="AD17" s="717"/>
      <c r="AE17" s="625"/>
      <c r="AF17" s="717"/>
      <c r="AG17" s="625"/>
      <c r="AH17" s="717"/>
      <c r="AI17" s="625"/>
      <c r="AJ17" s="717"/>
      <c r="AK17" s="625"/>
      <c r="AL17" s="717"/>
      <c r="AM17" s="625"/>
      <c r="AN17" s="717"/>
      <c r="AO17" s="625"/>
      <c r="AP17" s="717"/>
      <c r="AQ17" s="625"/>
      <c r="AR17" s="717"/>
      <c r="AS17" s="625"/>
      <c r="AT17" s="717"/>
      <c r="AU17" s="625"/>
      <c r="AV17" s="717"/>
      <c r="AW17" s="625"/>
      <c r="AX17" s="717"/>
      <c r="AY17" s="625"/>
      <c r="AZ17" s="717"/>
      <c r="BA17" s="625"/>
      <c r="BB17" s="198"/>
      <c r="BC17" s="96"/>
      <c r="BD17" s="292">
        <v>9</v>
      </c>
      <c r="BE17" s="293" t="s">
        <v>57</v>
      </c>
      <c r="BF17" s="292" t="s">
        <v>27</v>
      </c>
      <c r="BG17" s="314" t="s">
        <v>0</v>
      </c>
      <c r="BH17" s="228"/>
      <c r="BI17" s="301" t="str">
        <f t="shared" si="1"/>
        <v>N/A</v>
      </c>
      <c r="BJ17" s="775"/>
      <c r="BK17" s="327" t="str">
        <f t="shared" si="22"/>
        <v>N/A</v>
      </c>
      <c r="BL17" s="327"/>
      <c r="BM17" s="327" t="str">
        <f t="shared" si="2"/>
        <v>N/A</v>
      </c>
      <c r="BN17" s="327"/>
      <c r="BO17" s="327" t="str">
        <f t="shared" si="3"/>
        <v>N/A</v>
      </c>
      <c r="BP17" s="327"/>
      <c r="BQ17" s="327" t="str">
        <f t="shared" si="4"/>
        <v>N/A</v>
      </c>
      <c r="BR17" s="327"/>
      <c r="BS17" s="327" t="str">
        <f t="shared" si="5"/>
        <v>N/A</v>
      </c>
      <c r="BT17" s="327"/>
      <c r="BU17" s="327" t="str">
        <f t="shared" si="6"/>
        <v>N/A</v>
      </c>
      <c r="BV17" s="327"/>
      <c r="BW17" s="327" t="str">
        <f t="shared" si="7"/>
        <v>N/A</v>
      </c>
      <c r="BX17" s="327"/>
      <c r="BY17" s="327" t="str">
        <f t="shared" si="8"/>
        <v>N/A</v>
      </c>
      <c r="BZ17" s="327"/>
      <c r="CA17" s="327" t="str">
        <f t="shared" si="9"/>
        <v>N/A</v>
      </c>
      <c r="CB17" s="327"/>
      <c r="CC17" s="327" t="str">
        <f t="shared" si="10"/>
        <v>N/A</v>
      </c>
      <c r="CD17" s="327"/>
      <c r="CE17" s="327" t="str">
        <f t="shared" si="11"/>
        <v>N/A</v>
      </c>
      <c r="CF17" s="327"/>
      <c r="CG17" s="327" t="str">
        <f t="shared" si="12"/>
        <v>N/A</v>
      </c>
      <c r="CH17" s="327"/>
      <c r="CI17" s="327" t="str">
        <f t="shared" si="13"/>
        <v>N/A</v>
      </c>
      <c r="CJ17" s="327"/>
      <c r="CK17" s="327" t="str">
        <f t="shared" si="14"/>
        <v>N/A</v>
      </c>
      <c r="CL17" s="327"/>
      <c r="CM17" s="327" t="str">
        <f t="shared" si="15"/>
        <v>N/A</v>
      </c>
      <c r="CN17" s="327"/>
      <c r="CO17" s="327" t="str">
        <f t="shared" si="16"/>
        <v>N/A</v>
      </c>
      <c r="CP17" s="327"/>
      <c r="CQ17" s="327" t="str">
        <f t="shared" si="17"/>
        <v>N/A</v>
      </c>
      <c r="CR17" s="775"/>
      <c r="CS17" s="327" t="str">
        <f t="shared" si="18"/>
        <v>N/A</v>
      </c>
      <c r="CT17" s="327"/>
      <c r="CU17" s="327" t="str">
        <f t="shared" si="19"/>
        <v>N/A</v>
      </c>
      <c r="CV17" s="327"/>
      <c r="CW17" s="327" t="str">
        <f t="shared" si="20"/>
        <v>N/A</v>
      </c>
      <c r="CX17" s="327"/>
      <c r="CY17" s="327" t="str">
        <f t="shared" si="21"/>
        <v>N/A</v>
      </c>
      <c r="CZ17" s="327"/>
      <c r="DA17" s="327" t="str">
        <f t="shared" si="0"/>
        <v>N/A</v>
      </c>
      <c r="DB17" s="17"/>
      <c r="DC17" s="17"/>
      <c r="DD17" s="17"/>
      <c r="DE17" s="17"/>
      <c r="DF17" s="17"/>
    </row>
    <row r="18" spans="2:110" ht="18.75" customHeight="1">
      <c r="B18" s="401">
        <v>2878</v>
      </c>
      <c r="C18" s="715">
        <v>10</v>
      </c>
      <c r="D18" s="728" t="s">
        <v>367</v>
      </c>
      <c r="E18" s="715" t="s">
        <v>27</v>
      </c>
      <c r="F18" s="717"/>
      <c r="G18" s="625"/>
      <c r="H18" s="717"/>
      <c r="I18" s="625"/>
      <c r="J18" s="717"/>
      <c r="K18" s="625"/>
      <c r="L18" s="717"/>
      <c r="M18" s="625"/>
      <c r="N18" s="717"/>
      <c r="O18" s="625"/>
      <c r="P18" s="717"/>
      <c r="Q18" s="625"/>
      <c r="R18" s="717"/>
      <c r="S18" s="625"/>
      <c r="T18" s="717"/>
      <c r="U18" s="625"/>
      <c r="V18" s="717"/>
      <c r="W18" s="625"/>
      <c r="X18" s="717"/>
      <c r="Y18" s="625"/>
      <c r="Z18" s="717"/>
      <c r="AA18" s="625"/>
      <c r="AB18" s="717"/>
      <c r="AC18" s="625"/>
      <c r="AD18" s="717"/>
      <c r="AE18" s="625"/>
      <c r="AF18" s="717"/>
      <c r="AG18" s="625"/>
      <c r="AH18" s="717"/>
      <c r="AI18" s="625"/>
      <c r="AJ18" s="717"/>
      <c r="AK18" s="625"/>
      <c r="AL18" s="717"/>
      <c r="AM18" s="625"/>
      <c r="AN18" s="717"/>
      <c r="AO18" s="625"/>
      <c r="AP18" s="717"/>
      <c r="AQ18" s="625"/>
      <c r="AR18" s="717"/>
      <c r="AS18" s="625"/>
      <c r="AT18" s="717"/>
      <c r="AU18" s="625"/>
      <c r="AV18" s="717"/>
      <c r="AW18" s="625"/>
      <c r="AX18" s="717"/>
      <c r="AY18" s="625"/>
      <c r="AZ18" s="717"/>
      <c r="BA18" s="625"/>
      <c r="BB18" s="198"/>
      <c r="BC18" s="96"/>
      <c r="BD18" s="292">
        <v>10</v>
      </c>
      <c r="BE18" s="293" t="s">
        <v>103</v>
      </c>
      <c r="BF18" s="292" t="s">
        <v>27</v>
      </c>
      <c r="BG18" s="314" t="s">
        <v>0</v>
      </c>
      <c r="BH18" s="228"/>
      <c r="BI18" s="403" t="str">
        <f t="shared" si="1"/>
        <v>N/A</v>
      </c>
      <c r="BJ18" s="775"/>
      <c r="BK18" s="327" t="str">
        <f t="shared" si="22"/>
        <v>N/A</v>
      </c>
      <c r="BL18" s="327"/>
      <c r="BM18" s="327" t="str">
        <f t="shared" si="2"/>
        <v>N/A</v>
      </c>
      <c r="BN18" s="327"/>
      <c r="BO18" s="327" t="str">
        <f t="shared" si="3"/>
        <v>N/A</v>
      </c>
      <c r="BP18" s="327"/>
      <c r="BQ18" s="327" t="str">
        <f t="shared" si="4"/>
        <v>N/A</v>
      </c>
      <c r="BR18" s="327"/>
      <c r="BS18" s="327" t="str">
        <f t="shared" si="5"/>
        <v>N/A</v>
      </c>
      <c r="BT18" s="327"/>
      <c r="BU18" s="327" t="str">
        <f t="shared" si="6"/>
        <v>N/A</v>
      </c>
      <c r="BV18" s="327"/>
      <c r="BW18" s="327" t="str">
        <f t="shared" si="7"/>
        <v>N/A</v>
      </c>
      <c r="BX18" s="327"/>
      <c r="BY18" s="327" t="str">
        <f t="shared" si="8"/>
        <v>N/A</v>
      </c>
      <c r="BZ18" s="327"/>
      <c r="CA18" s="327" t="str">
        <f t="shared" si="9"/>
        <v>N/A</v>
      </c>
      <c r="CB18" s="327"/>
      <c r="CC18" s="327" t="str">
        <f t="shared" si="10"/>
        <v>N/A</v>
      </c>
      <c r="CD18" s="327"/>
      <c r="CE18" s="327" t="str">
        <f t="shared" si="11"/>
        <v>N/A</v>
      </c>
      <c r="CF18" s="327"/>
      <c r="CG18" s="327" t="str">
        <f t="shared" si="12"/>
        <v>N/A</v>
      </c>
      <c r="CH18" s="327"/>
      <c r="CI18" s="327" t="str">
        <f t="shared" si="13"/>
        <v>N/A</v>
      </c>
      <c r="CJ18" s="327"/>
      <c r="CK18" s="327" t="str">
        <f t="shared" si="14"/>
        <v>N/A</v>
      </c>
      <c r="CL18" s="327"/>
      <c r="CM18" s="327" t="str">
        <f t="shared" si="15"/>
        <v>N/A</v>
      </c>
      <c r="CN18" s="327"/>
      <c r="CO18" s="327" t="str">
        <f t="shared" si="16"/>
        <v>N/A</v>
      </c>
      <c r="CP18" s="327"/>
      <c r="CQ18" s="327" t="str">
        <f t="shared" si="17"/>
        <v>N/A</v>
      </c>
      <c r="CR18" s="775"/>
      <c r="CS18" s="327" t="str">
        <f t="shared" si="18"/>
        <v>N/A</v>
      </c>
      <c r="CT18" s="327"/>
      <c r="CU18" s="327" t="str">
        <f t="shared" si="19"/>
        <v>N/A</v>
      </c>
      <c r="CV18" s="327"/>
      <c r="CW18" s="327" t="str">
        <f t="shared" si="20"/>
        <v>N/A</v>
      </c>
      <c r="CX18" s="327"/>
      <c r="CY18" s="327" t="str">
        <f t="shared" si="21"/>
        <v>N/A</v>
      </c>
      <c r="CZ18" s="327"/>
      <c r="DA18" s="327" t="str">
        <f>IF(OR(ISBLANK(AX18),ISBLANK(AZ18)),"N/A",IF(ABS((AZ18-AX18)/AX18)&gt;0.25,"&gt; 25%","ok"))</f>
        <v>N/A</v>
      </c>
      <c r="DB18" s="17"/>
      <c r="DC18" s="17"/>
      <c r="DD18" s="17"/>
      <c r="DE18" s="17"/>
      <c r="DF18" s="17"/>
    </row>
    <row r="19" spans="1:110" ht="18.75" customHeight="1">
      <c r="A19" s="364" t="s">
        <v>34</v>
      </c>
      <c r="B19" s="401">
        <v>2828</v>
      </c>
      <c r="C19" s="715">
        <v>11</v>
      </c>
      <c r="D19" s="727" t="s">
        <v>278</v>
      </c>
      <c r="E19" s="715" t="s">
        <v>27</v>
      </c>
      <c r="F19" s="717"/>
      <c r="G19" s="625"/>
      <c r="H19" s="717"/>
      <c r="I19" s="625"/>
      <c r="J19" s="717"/>
      <c r="K19" s="625"/>
      <c r="L19" s="717"/>
      <c r="M19" s="625"/>
      <c r="N19" s="717"/>
      <c r="O19" s="625"/>
      <c r="P19" s="717"/>
      <c r="Q19" s="625"/>
      <c r="R19" s="717"/>
      <c r="S19" s="625"/>
      <c r="T19" s="717"/>
      <c r="U19" s="625"/>
      <c r="V19" s="717"/>
      <c r="W19" s="625"/>
      <c r="X19" s="717"/>
      <c r="Y19" s="625"/>
      <c r="Z19" s="717"/>
      <c r="AA19" s="625"/>
      <c r="AB19" s="717"/>
      <c r="AC19" s="625"/>
      <c r="AD19" s="717"/>
      <c r="AE19" s="625"/>
      <c r="AF19" s="717"/>
      <c r="AG19" s="625"/>
      <c r="AH19" s="717"/>
      <c r="AI19" s="625"/>
      <c r="AJ19" s="717"/>
      <c r="AK19" s="625"/>
      <c r="AL19" s="717"/>
      <c r="AM19" s="625"/>
      <c r="AN19" s="717"/>
      <c r="AO19" s="625"/>
      <c r="AP19" s="717"/>
      <c r="AQ19" s="625"/>
      <c r="AR19" s="717"/>
      <c r="AS19" s="625"/>
      <c r="AT19" s="717"/>
      <c r="AU19" s="625"/>
      <c r="AV19" s="717"/>
      <c r="AW19" s="625"/>
      <c r="AX19" s="717"/>
      <c r="AY19" s="625"/>
      <c r="AZ19" s="717"/>
      <c r="BA19" s="625"/>
      <c r="BB19" s="198"/>
      <c r="BC19" s="96"/>
      <c r="BD19" s="292">
        <v>11</v>
      </c>
      <c r="BE19" s="293" t="s">
        <v>63</v>
      </c>
      <c r="BF19" s="292" t="s">
        <v>27</v>
      </c>
      <c r="BG19" s="314" t="s">
        <v>0</v>
      </c>
      <c r="BH19" s="228"/>
      <c r="BI19" s="301" t="str">
        <f t="shared" si="1"/>
        <v>N/A</v>
      </c>
      <c r="BJ19" s="775"/>
      <c r="BK19" s="327" t="str">
        <f t="shared" si="22"/>
        <v>N/A</v>
      </c>
      <c r="BL19" s="327"/>
      <c r="BM19" s="327" t="str">
        <f t="shared" si="2"/>
        <v>N/A</v>
      </c>
      <c r="BN19" s="327"/>
      <c r="BO19" s="327" t="str">
        <f t="shared" si="3"/>
        <v>N/A</v>
      </c>
      <c r="BP19" s="327"/>
      <c r="BQ19" s="327" t="str">
        <f t="shared" si="4"/>
        <v>N/A</v>
      </c>
      <c r="BR19" s="327"/>
      <c r="BS19" s="327" t="str">
        <f t="shared" si="5"/>
        <v>N/A</v>
      </c>
      <c r="BT19" s="327"/>
      <c r="BU19" s="327" t="str">
        <f t="shared" si="6"/>
        <v>N/A</v>
      </c>
      <c r="BV19" s="327"/>
      <c r="BW19" s="327" t="str">
        <f t="shared" si="7"/>
        <v>N/A</v>
      </c>
      <c r="BX19" s="327"/>
      <c r="BY19" s="327" t="str">
        <f t="shared" si="8"/>
        <v>N/A</v>
      </c>
      <c r="BZ19" s="327"/>
      <c r="CA19" s="327" t="str">
        <f t="shared" si="9"/>
        <v>N/A</v>
      </c>
      <c r="CB19" s="327"/>
      <c r="CC19" s="327" t="str">
        <f t="shared" si="10"/>
        <v>N/A</v>
      </c>
      <c r="CD19" s="327"/>
      <c r="CE19" s="327" t="str">
        <f t="shared" si="11"/>
        <v>N/A</v>
      </c>
      <c r="CF19" s="327"/>
      <c r="CG19" s="327" t="str">
        <f t="shared" si="12"/>
        <v>N/A</v>
      </c>
      <c r="CH19" s="327"/>
      <c r="CI19" s="327" t="str">
        <f t="shared" si="13"/>
        <v>N/A</v>
      </c>
      <c r="CJ19" s="327"/>
      <c r="CK19" s="327" t="str">
        <f t="shared" si="14"/>
        <v>N/A</v>
      </c>
      <c r="CL19" s="327"/>
      <c r="CM19" s="327" t="str">
        <f t="shared" si="15"/>
        <v>N/A</v>
      </c>
      <c r="CN19" s="327"/>
      <c r="CO19" s="327" t="str">
        <f t="shared" si="16"/>
        <v>N/A</v>
      </c>
      <c r="CP19" s="327"/>
      <c r="CQ19" s="327" t="str">
        <f t="shared" si="17"/>
        <v>N/A</v>
      </c>
      <c r="CR19" s="775"/>
      <c r="CS19" s="327" t="str">
        <f t="shared" si="18"/>
        <v>N/A</v>
      </c>
      <c r="CT19" s="327"/>
      <c r="CU19" s="327" t="str">
        <f t="shared" si="19"/>
        <v>N/A</v>
      </c>
      <c r="CV19" s="327"/>
      <c r="CW19" s="327" t="str">
        <f t="shared" si="20"/>
        <v>N/A</v>
      </c>
      <c r="CX19" s="327"/>
      <c r="CY19" s="327" t="str">
        <f t="shared" si="21"/>
        <v>N/A</v>
      </c>
      <c r="CZ19" s="327"/>
      <c r="DA19" s="327" t="str">
        <f t="shared" si="0"/>
        <v>N/A</v>
      </c>
      <c r="DB19" s="17"/>
      <c r="DC19" s="17"/>
      <c r="DD19" s="17"/>
      <c r="DE19" s="17"/>
      <c r="DF19" s="17"/>
    </row>
    <row r="20" spans="2:110" ht="18.75" customHeight="1">
      <c r="B20" s="401">
        <v>2879</v>
      </c>
      <c r="C20" s="715">
        <v>12</v>
      </c>
      <c r="D20" s="728" t="s">
        <v>366</v>
      </c>
      <c r="E20" s="715" t="s">
        <v>27</v>
      </c>
      <c r="F20" s="731"/>
      <c r="G20" s="625"/>
      <c r="H20" s="731"/>
      <c r="I20" s="625"/>
      <c r="J20" s="731"/>
      <c r="K20" s="625"/>
      <c r="L20" s="731"/>
      <c r="M20" s="625"/>
      <c r="N20" s="731"/>
      <c r="O20" s="625"/>
      <c r="P20" s="731"/>
      <c r="Q20" s="625"/>
      <c r="R20" s="731"/>
      <c r="S20" s="625"/>
      <c r="T20" s="731"/>
      <c r="U20" s="625"/>
      <c r="V20" s="731"/>
      <c r="W20" s="625"/>
      <c r="X20" s="731"/>
      <c r="Y20" s="625"/>
      <c r="Z20" s="731"/>
      <c r="AA20" s="625"/>
      <c r="AB20" s="731"/>
      <c r="AC20" s="625"/>
      <c r="AD20" s="731"/>
      <c r="AE20" s="625"/>
      <c r="AF20" s="731"/>
      <c r="AG20" s="625"/>
      <c r="AH20" s="731"/>
      <c r="AI20" s="625"/>
      <c r="AJ20" s="731"/>
      <c r="AK20" s="625"/>
      <c r="AL20" s="731"/>
      <c r="AM20" s="625"/>
      <c r="AN20" s="731"/>
      <c r="AO20" s="625"/>
      <c r="AP20" s="731"/>
      <c r="AQ20" s="625"/>
      <c r="AR20" s="731"/>
      <c r="AS20" s="625"/>
      <c r="AT20" s="731"/>
      <c r="AU20" s="625"/>
      <c r="AV20" s="731"/>
      <c r="AW20" s="625"/>
      <c r="AX20" s="731"/>
      <c r="AY20" s="625"/>
      <c r="AZ20" s="731"/>
      <c r="BA20" s="625"/>
      <c r="BB20" s="198"/>
      <c r="BC20" s="96"/>
      <c r="BD20" s="292">
        <v>12</v>
      </c>
      <c r="BE20" s="293" t="s">
        <v>104</v>
      </c>
      <c r="BF20" s="292" t="s">
        <v>27</v>
      </c>
      <c r="BG20" s="314" t="s">
        <v>0</v>
      </c>
      <c r="BH20" s="228"/>
      <c r="BI20" s="301" t="str">
        <f t="shared" si="1"/>
        <v>N/A</v>
      </c>
      <c r="BJ20" s="775"/>
      <c r="BK20" s="327" t="str">
        <f t="shared" si="22"/>
        <v>N/A</v>
      </c>
      <c r="BL20" s="327"/>
      <c r="BM20" s="327" t="str">
        <f t="shared" si="2"/>
        <v>N/A</v>
      </c>
      <c r="BN20" s="327"/>
      <c r="BO20" s="327" t="str">
        <f t="shared" si="3"/>
        <v>N/A</v>
      </c>
      <c r="BP20" s="327"/>
      <c r="BQ20" s="327" t="str">
        <f t="shared" si="4"/>
        <v>N/A</v>
      </c>
      <c r="BR20" s="327"/>
      <c r="BS20" s="327" t="str">
        <f t="shared" si="5"/>
        <v>N/A</v>
      </c>
      <c r="BT20" s="327"/>
      <c r="BU20" s="327" t="str">
        <f t="shared" si="6"/>
        <v>N/A</v>
      </c>
      <c r="BV20" s="327"/>
      <c r="BW20" s="327" t="str">
        <f t="shared" si="7"/>
        <v>N/A</v>
      </c>
      <c r="BX20" s="327"/>
      <c r="BY20" s="327" t="str">
        <f t="shared" si="8"/>
        <v>N/A</v>
      </c>
      <c r="BZ20" s="327"/>
      <c r="CA20" s="327" t="str">
        <f t="shared" si="9"/>
        <v>N/A</v>
      </c>
      <c r="CB20" s="327"/>
      <c r="CC20" s="327" t="str">
        <f t="shared" si="10"/>
        <v>N/A</v>
      </c>
      <c r="CD20" s="327"/>
      <c r="CE20" s="327" t="str">
        <f t="shared" si="11"/>
        <v>N/A</v>
      </c>
      <c r="CF20" s="327"/>
      <c r="CG20" s="327" t="str">
        <f t="shared" si="12"/>
        <v>N/A</v>
      </c>
      <c r="CH20" s="327"/>
      <c r="CI20" s="327" t="str">
        <f t="shared" si="13"/>
        <v>N/A</v>
      </c>
      <c r="CJ20" s="327"/>
      <c r="CK20" s="327" t="str">
        <f t="shared" si="14"/>
        <v>N/A</v>
      </c>
      <c r="CL20" s="327"/>
      <c r="CM20" s="327" t="str">
        <f t="shared" si="15"/>
        <v>N/A</v>
      </c>
      <c r="CN20" s="327"/>
      <c r="CO20" s="327" t="str">
        <f t="shared" si="16"/>
        <v>N/A</v>
      </c>
      <c r="CP20" s="327"/>
      <c r="CQ20" s="327" t="str">
        <f t="shared" si="17"/>
        <v>N/A</v>
      </c>
      <c r="CR20" s="775"/>
      <c r="CS20" s="327" t="str">
        <f t="shared" si="18"/>
        <v>N/A</v>
      </c>
      <c r="CT20" s="327"/>
      <c r="CU20" s="327" t="str">
        <f t="shared" si="19"/>
        <v>N/A</v>
      </c>
      <c r="CV20" s="327"/>
      <c r="CW20" s="327" t="str">
        <f t="shared" si="20"/>
        <v>N/A</v>
      </c>
      <c r="CX20" s="327"/>
      <c r="CY20" s="327" t="str">
        <f t="shared" si="21"/>
        <v>N/A</v>
      </c>
      <c r="CZ20" s="327"/>
      <c r="DA20" s="327" t="str">
        <f t="shared" si="0"/>
        <v>N/A</v>
      </c>
      <c r="DB20" s="17"/>
      <c r="DC20" s="17"/>
      <c r="DD20" s="17"/>
      <c r="DE20" s="17"/>
      <c r="DF20" s="17"/>
    </row>
    <row r="21" spans="2:110" ht="24.75" customHeight="1">
      <c r="B21" s="401">
        <v>2829</v>
      </c>
      <c r="C21" s="716">
        <v>13</v>
      </c>
      <c r="D21" s="752" t="s">
        <v>279</v>
      </c>
      <c r="E21" s="716" t="s">
        <v>27</v>
      </c>
      <c r="F21" s="748"/>
      <c r="G21" s="627"/>
      <c r="H21" s="748"/>
      <c r="I21" s="627"/>
      <c r="J21" s="748"/>
      <c r="K21" s="627"/>
      <c r="L21" s="748"/>
      <c r="M21" s="627"/>
      <c r="N21" s="748"/>
      <c r="O21" s="627"/>
      <c r="P21" s="748"/>
      <c r="Q21" s="627"/>
      <c r="R21" s="748"/>
      <c r="S21" s="627"/>
      <c r="T21" s="748"/>
      <c r="U21" s="627"/>
      <c r="V21" s="748"/>
      <c r="W21" s="627"/>
      <c r="X21" s="748"/>
      <c r="Y21" s="627"/>
      <c r="Z21" s="748"/>
      <c r="AA21" s="627"/>
      <c r="AB21" s="748"/>
      <c r="AC21" s="627"/>
      <c r="AD21" s="748"/>
      <c r="AE21" s="627"/>
      <c r="AF21" s="748"/>
      <c r="AG21" s="627"/>
      <c r="AH21" s="748"/>
      <c r="AI21" s="627"/>
      <c r="AJ21" s="748"/>
      <c r="AK21" s="627"/>
      <c r="AL21" s="748"/>
      <c r="AM21" s="627"/>
      <c r="AN21" s="748"/>
      <c r="AO21" s="627"/>
      <c r="AP21" s="748"/>
      <c r="AQ21" s="627"/>
      <c r="AR21" s="748"/>
      <c r="AS21" s="627"/>
      <c r="AT21" s="748"/>
      <c r="AU21" s="627"/>
      <c r="AV21" s="748"/>
      <c r="AW21" s="627"/>
      <c r="AX21" s="748"/>
      <c r="AY21" s="627"/>
      <c r="AZ21" s="748"/>
      <c r="BA21" s="627"/>
      <c r="BB21" s="198"/>
      <c r="BC21" s="96"/>
      <c r="BD21" s="292">
        <v>13</v>
      </c>
      <c r="BE21" s="442" t="s">
        <v>58</v>
      </c>
      <c r="BF21" s="328" t="s">
        <v>27</v>
      </c>
      <c r="BG21" s="299" t="s">
        <v>0</v>
      </c>
      <c r="BH21" s="300"/>
      <c r="BI21" s="415" t="str">
        <f t="shared" si="1"/>
        <v>N/A</v>
      </c>
      <c r="BJ21" s="781"/>
      <c r="BK21" s="344" t="str">
        <f t="shared" si="22"/>
        <v>N/A</v>
      </c>
      <c r="BL21" s="344"/>
      <c r="BM21" s="344" t="str">
        <f t="shared" si="2"/>
        <v>N/A</v>
      </c>
      <c r="BN21" s="344"/>
      <c r="BO21" s="344" t="str">
        <f t="shared" si="3"/>
        <v>N/A</v>
      </c>
      <c r="BP21" s="344"/>
      <c r="BQ21" s="344" t="str">
        <f t="shared" si="4"/>
        <v>N/A</v>
      </c>
      <c r="BR21" s="344"/>
      <c r="BS21" s="344" t="str">
        <f t="shared" si="5"/>
        <v>N/A</v>
      </c>
      <c r="BT21" s="344"/>
      <c r="BU21" s="344" t="str">
        <f t="shared" si="6"/>
        <v>N/A</v>
      </c>
      <c r="BV21" s="344"/>
      <c r="BW21" s="344" t="str">
        <f t="shared" si="7"/>
        <v>N/A</v>
      </c>
      <c r="BX21" s="344"/>
      <c r="BY21" s="344" t="str">
        <f t="shared" si="8"/>
        <v>N/A</v>
      </c>
      <c r="BZ21" s="344"/>
      <c r="CA21" s="344" t="str">
        <f t="shared" si="9"/>
        <v>N/A</v>
      </c>
      <c r="CB21" s="344"/>
      <c r="CC21" s="344" t="str">
        <f t="shared" si="10"/>
        <v>N/A</v>
      </c>
      <c r="CD21" s="344"/>
      <c r="CE21" s="344" t="str">
        <f t="shared" si="11"/>
        <v>N/A</v>
      </c>
      <c r="CF21" s="344"/>
      <c r="CG21" s="344" t="str">
        <f t="shared" si="12"/>
        <v>N/A</v>
      </c>
      <c r="CH21" s="344"/>
      <c r="CI21" s="344" t="str">
        <f t="shared" si="13"/>
        <v>N/A</v>
      </c>
      <c r="CJ21" s="344"/>
      <c r="CK21" s="344" t="str">
        <f t="shared" si="14"/>
        <v>N/A</v>
      </c>
      <c r="CL21" s="344"/>
      <c r="CM21" s="344" t="str">
        <f t="shared" si="15"/>
        <v>N/A</v>
      </c>
      <c r="CN21" s="344"/>
      <c r="CO21" s="344" t="str">
        <f t="shared" si="16"/>
        <v>N/A</v>
      </c>
      <c r="CP21" s="344"/>
      <c r="CQ21" s="344" t="str">
        <f t="shared" si="17"/>
        <v>N/A</v>
      </c>
      <c r="CR21" s="781"/>
      <c r="CS21" s="344" t="str">
        <f t="shared" si="18"/>
        <v>N/A</v>
      </c>
      <c r="CT21" s="344"/>
      <c r="CU21" s="344" t="str">
        <f t="shared" si="19"/>
        <v>N/A</v>
      </c>
      <c r="CV21" s="344"/>
      <c r="CW21" s="344" t="str">
        <f t="shared" si="20"/>
        <v>N/A</v>
      </c>
      <c r="CX21" s="344"/>
      <c r="CY21" s="344" t="str">
        <f t="shared" si="21"/>
        <v>N/A</v>
      </c>
      <c r="CZ21" s="344"/>
      <c r="DA21" s="344" t="str">
        <f>IF(OR(ISBLANK(AX21),ISBLANK(AZ21)),"N/A",IF(ABS((AZ21-AX21)/AX21)&gt;0.25,"&gt; 25%","ok"))</f>
        <v>N/A</v>
      </c>
      <c r="DB21" s="17"/>
      <c r="DC21" s="17"/>
      <c r="DD21" s="17"/>
      <c r="DE21" s="17"/>
      <c r="DF21" s="17"/>
    </row>
    <row r="22" spans="3:105" ht="21" customHeight="1">
      <c r="C22" s="104" t="s">
        <v>30</v>
      </c>
      <c r="D22" s="480"/>
      <c r="E22" s="482"/>
      <c r="F22" s="481"/>
      <c r="G22" s="481"/>
      <c r="H22" s="481"/>
      <c r="I22" s="481"/>
      <c r="J22" s="481"/>
      <c r="K22" s="481"/>
      <c r="L22" s="481"/>
      <c r="M22" s="481"/>
      <c r="N22" s="481"/>
      <c r="O22" s="481"/>
      <c r="P22" s="481"/>
      <c r="Q22" s="481"/>
      <c r="R22" s="481"/>
      <c r="S22" s="481"/>
      <c r="T22" s="481"/>
      <c r="U22" s="481"/>
      <c r="V22" s="481"/>
      <c r="W22" s="481"/>
      <c r="X22" s="481"/>
      <c r="Y22" s="481"/>
      <c r="Z22" s="481"/>
      <c r="AA22" s="538"/>
      <c r="AB22" s="481"/>
      <c r="AC22" s="538"/>
      <c r="AD22" s="134"/>
      <c r="AE22" s="565"/>
      <c r="AF22" s="134"/>
      <c r="AG22" s="565"/>
      <c r="AH22" s="134"/>
      <c r="AI22" s="565"/>
      <c r="AJ22" s="149"/>
      <c r="AK22" s="565"/>
      <c r="AL22" s="149"/>
      <c r="AM22" s="565"/>
      <c r="AN22" s="134"/>
      <c r="AO22" s="565"/>
      <c r="AP22" s="134"/>
      <c r="AQ22" s="565"/>
      <c r="AR22" s="149"/>
      <c r="AS22" s="565"/>
      <c r="AT22" s="149"/>
      <c r="AU22" s="565"/>
      <c r="AV22" s="149"/>
      <c r="AW22" s="565"/>
      <c r="AX22" s="149"/>
      <c r="AY22" s="565"/>
      <c r="AZ22" s="134"/>
      <c r="BA22" s="565"/>
      <c r="BB22" s="149"/>
      <c r="BC22" s="18"/>
      <c r="BD22" s="443" t="s">
        <v>90</v>
      </c>
      <c r="BE22" s="343"/>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row>
    <row r="23" spans="3:105" ht="15.75" customHeight="1">
      <c r="C23" s="261" t="s">
        <v>62</v>
      </c>
      <c r="D23" s="892" t="s">
        <v>296</v>
      </c>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934"/>
      <c r="AS23" s="934"/>
      <c r="AT23" s="934"/>
      <c r="AU23" s="934"/>
      <c r="AV23" s="934"/>
      <c r="AW23" s="934"/>
      <c r="AX23" s="934"/>
      <c r="AY23" s="934"/>
      <c r="AZ23" s="934"/>
      <c r="BA23" s="934"/>
      <c r="BB23" s="250"/>
      <c r="BD23" s="71" t="s">
        <v>24</v>
      </c>
      <c r="BE23" s="71" t="s">
        <v>25</v>
      </c>
      <c r="BF23" s="71" t="s">
        <v>26</v>
      </c>
      <c r="BG23" s="137">
        <v>1990</v>
      </c>
      <c r="BH23" s="706"/>
      <c r="BI23" s="137">
        <v>1995</v>
      </c>
      <c r="BJ23" s="706"/>
      <c r="BK23" s="137">
        <v>1996</v>
      </c>
      <c r="BL23" s="706"/>
      <c r="BM23" s="137">
        <v>1997</v>
      </c>
      <c r="BN23" s="706"/>
      <c r="BO23" s="137">
        <v>1998</v>
      </c>
      <c r="BP23" s="706"/>
      <c r="BQ23" s="137">
        <v>1999</v>
      </c>
      <c r="BR23" s="706"/>
      <c r="BS23" s="137">
        <v>2000</v>
      </c>
      <c r="BT23" s="706"/>
      <c r="BU23" s="137">
        <v>2001</v>
      </c>
      <c r="BV23" s="706"/>
      <c r="BW23" s="137">
        <v>2002</v>
      </c>
      <c r="BX23" s="706"/>
      <c r="BY23" s="137">
        <v>2003</v>
      </c>
      <c r="BZ23" s="706"/>
      <c r="CA23" s="137">
        <v>2004</v>
      </c>
      <c r="CB23" s="706"/>
      <c r="CC23" s="137">
        <v>2005</v>
      </c>
      <c r="CD23" s="706"/>
      <c r="CE23" s="137">
        <v>2006</v>
      </c>
      <c r="CF23" s="706"/>
      <c r="CG23" s="137">
        <v>2007</v>
      </c>
      <c r="CH23" s="706"/>
      <c r="CI23" s="137">
        <v>2008</v>
      </c>
      <c r="CJ23" s="706"/>
      <c r="CK23" s="137">
        <v>2009</v>
      </c>
      <c r="CL23" s="706"/>
      <c r="CM23" s="137">
        <v>2010</v>
      </c>
      <c r="CN23" s="706"/>
      <c r="CO23" s="137">
        <v>2011</v>
      </c>
      <c r="CP23" s="706"/>
      <c r="CQ23" s="137">
        <v>2012</v>
      </c>
      <c r="CR23" s="706"/>
      <c r="CS23" s="137">
        <v>2013</v>
      </c>
      <c r="CT23" s="706"/>
      <c r="CU23" s="137">
        <v>2014</v>
      </c>
      <c r="CV23" s="706"/>
      <c r="CW23" s="137">
        <v>2015</v>
      </c>
      <c r="CX23" s="706"/>
      <c r="CY23" s="137">
        <v>2016</v>
      </c>
      <c r="CZ23" s="706"/>
      <c r="DA23" s="137">
        <v>2017</v>
      </c>
    </row>
    <row r="24" spans="3:105" ht="12.75" customHeight="1">
      <c r="C24" s="261" t="s">
        <v>62</v>
      </c>
      <c r="D24" s="890" t="s">
        <v>146</v>
      </c>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917"/>
      <c r="AS24" s="917"/>
      <c r="AT24" s="917"/>
      <c r="AU24" s="917"/>
      <c r="AV24" s="917"/>
      <c r="AW24" s="917"/>
      <c r="AX24" s="917"/>
      <c r="AY24" s="917"/>
      <c r="AZ24" s="917"/>
      <c r="BA24" s="934"/>
      <c r="BB24" s="250"/>
      <c r="BD24" s="71">
        <v>2</v>
      </c>
      <c r="BE24" s="71" t="s">
        <v>313</v>
      </c>
      <c r="BF24" s="292" t="s">
        <v>27</v>
      </c>
      <c r="BG24" s="813" t="str">
        <f>IF(F10="","N/A",IF(F14="","N/A",IF(F10&lt;F14,"&lt;&gt;","ok")))</f>
        <v>N/A</v>
      </c>
      <c r="BH24" s="813"/>
      <c r="BI24" s="813" t="str">
        <f aca="true" t="shared" si="23" ref="BI24:DA24">IF(H10="","N/A",IF(H14="","N/A",IF(H10&lt;H14,"&lt;&gt;","ok")))</f>
        <v>N/A</v>
      </c>
      <c r="BJ24" s="813"/>
      <c r="BK24" s="813" t="str">
        <f>IF(J10="","N/A",IF(J14="","N/A",IF(J10&lt;J14,"&lt;&gt;","ok")))</f>
        <v>N/A</v>
      </c>
      <c r="BL24" s="813"/>
      <c r="BM24" s="813" t="str">
        <f t="shared" si="23"/>
        <v>N/A</v>
      </c>
      <c r="BN24" s="813"/>
      <c r="BO24" s="813" t="str">
        <f t="shared" si="23"/>
        <v>N/A</v>
      </c>
      <c r="BP24" s="813"/>
      <c r="BQ24" s="813" t="str">
        <f t="shared" si="23"/>
        <v>N/A</v>
      </c>
      <c r="BR24" s="813"/>
      <c r="BS24" s="813" t="str">
        <f t="shared" si="23"/>
        <v>N/A</v>
      </c>
      <c r="BT24" s="813"/>
      <c r="BU24" s="813" t="str">
        <f t="shared" si="23"/>
        <v>N/A</v>
      </c>
      <c r="BV24" s="813"/>
      <c r="BW24" s="813" t="str">
        <f t="shared" si="23"/>
        <v>N/A</v>
      </c>
      <c r="BX24" s="813"/>
      <c r="BY24" s="813" t="str">
        <f t="shared" si="23"/>
        <v>N/A</v>
      </c>
      <c r="BZ24" s="813"/>
      <c r="CA24" s="813" t="str">
        <f t="shared" si="23"/>
        <v>N/A</v>
      </c>
      <c r="CB24" s="813"/>
      <c r="CC24" s="813" t="str">
        <f t="shared" si="23"/>
        <v>N/A</v>
      </c>
      <c r="CD24" s="813"/>
      <c r="CE24" s="813" t="str">
        <f t="shared" si="23"/>
        <v>N/A</v>
      </c>
      <c r="CF24" s="813"/>
      <c r="CG24" s="813" t="str">
        <f t="shared" si="23"/>
        <v>N/A</v>
      </c>
      <c r="CH24" s="813"/>
      <c r="CI24" s="813" t="str">
        <f t="shared" si="23"/>
        <v>N/A</v>
      </c>
      <c r="CJ24" s="813"/>
      <c r="CK24" s="813" t="str">
        <f t="shared" si="23"/>
        <v>N/A</v>
      </c>
      <c r="CL24" s="402"/>
      <c r="CM24" s="402" t="str">
        <f t="shared" si="23"/>
        <v>N/A</v>
      </c>
      <c r="CN24" s="402"/>
      <c r="CO24" s="402" t="str">
        <f t="shared" si="23"/>
        <v>N/A</v>
      </c>
      <c r="CP24" s="402"/>
      <c r="CQ24" s="402" t="str">
        <f t="shared" si="23"/>
        <v>N/A</v>
      </c>
      <c r="CR24" s="402"/>
      <c r="CS24" s="402" t="str">
        <f t="shared" si="23"/>
        <v>N/A</v>
      </c>
      <c r="CT24" s="402"/>
      <c r="CU24" s="402" t="str">
        <f t="shared" si="23"/>
        <v>N/A</v>
      </c>
      <c r="CV24" s="402"/>
      <c r="CW24" s="402" t="str">
        <f t="shared" si="23"/>
        <v>N/A</v>
      </c>
      <c r="CX24" s="402"/>
      <c r="CY24" s="402" t="str">
        <f t="shared" si="23"/>
        <v>N/A</v>
      </c>
      <c r="CZ24" s="402"/>
      <c r="DA24" s="402" t="str">
        <f t="shared" si="23"/>
        <v>N/A</v>
      </c>
    </row>
    <row r="25" spans="3:116" ht="18" customHeight="1">
      <c r="C25" s="261" t="s">
        <v>62</v>
      </c>
      <c r="D25" s="907" t="s">
        <v>270</v>
      </c>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7"/>
      <c r="AL25" s="907"/>
      <c r="AM25" s="907"/>
      <c r="AN25" s="907"/>
      <c r="AO25" s="907"/>
      <c r="AP25" s="907"/>
      <c r="AQ25" s="907"/>
      <c r="AR25" s="907"/>
      <c r="AS25" s="907"/>
      <c r="AT25" s="907"/>
      <c r="AU25" s="907"/>
      <c r="AV25" s="907"/>
      <c r="AW25" s="907"/>
      <c r="AX25" s="907"/>
      <c r="AY25" s="907"/>
      <c r="AZ25" s="907"/>
      <c r="BA25" s="907"/>
      <c r="BB25" s="907"/>
      <c r="BC25" s="362"/>
      <c r="BD25" s="227">
        <v>6</v>
      </c>
      <c r="BE25" s="342" t="s">
        <v>314</v>
      </c>
      <c r="BF25" s="292" t="s">
        <v>27</v>
      </c>
      <c r="BG25" s="803">
        <f>F14</f>
        <v>0</v>
      </c>
      <c r="BH25" s="803"/>
      <c r="BI25" s="803">
        <f>H14</f>
        <v>0</v>
      </c>
      <c r="BJ25" s="803"/>
      <c r="BK25" s="803">
        <f>J14</f>
        <v>0</v>
      </c>
      <c r="BL25" s="803"/>
      <c r="BM25" s="803">
        <f>L14</f>
        <v>0</v>
      </c>
      <c r="BN25" s="803"/>
      <c r="BO25" s="803">
        <f>N14</f>
        <v>0</v>
      </c>
      <c r="BP25" s="803"/>
      <c r="BQ25" s="803">
        <f>P14</f>
        <v>0</v>
      </c>
      <c r="BR25" s="803"/>
      <c r="BS25" s="803">
        <f>R14</f>
        <v>0</v>
      </c>
      <c r="BT25" s="803"/>
      <c r="BU25" s="803">
        <f>T14</f>
        <v>0</v>
      </c>
      <c r="BV25" s="803"/>
      <c r="BW25" s="803">
        <f>V14</f>
        <v>0</v>
      </c>
      <c r="BX25" s="803"/>
      <c r="BY25" s="803">
        <f>X14</f>
        <v>0</v>
      </c>
      <c r="BZ25" s="803"/>
      <c r="CA25" s="803">
        <f>Z14</f>
        <v>0</v>
      </c>
      <c r="CB25" s="803"/>
      <c r="CC25" s="803">
        <f>AB14</f>
        <v>0</v>
      </c>
      <c r="CD25" s="803"/>
      <c r="CE25" s="803">
        <f>AD14</f>
        <v>0</v>
      </c>
      <c r="CF25" s="803"/>
      <c r="CG25" s="803">
        <f>AF14</f>
        <v>0</v>
      </c>
      <c r="CH25" s="803"/>
      <c r="CI25" s="803">
        <f>AH14</f>
        <v>0</v>
      </c>
      <c r="CJ25" s="803"/>
      <c r="CK25" s="814">
        <f>AJ14</f>
        <v>0</v>
      </c>
      <c r="CL25" s="808"/>
      <c r="CM25" s="815">
        <f>AL14</f>
        <v>0</v>
      </c>
      <c r="CN25" s="815"/>
      <c r="CO25" s="815">
        <f>AN14</f>
        <v>0</v>
      </c>
      <c r="CP25" s="815"/>
      <c r="CQ25" s="815">
        <f>AP14</f>
        <v>0</v>
      </c>
      <c r="CR25" s="815"/>
      <c r="CS25" s="815">
        <f>AR14</f>
        <v>0</v>
      </c>
      <c r="CT25" s="815"/>
      <c r="CU25" s="815">
        <f>AT14</f>
        <v>0</v>
      </c>
      <c r="CV25" s="815"/>
      <c r="CW25" s="815">
        <f>AV14</f>
        <v>0</v>
      </c>
      <c r="CX25" s="815"/>
      <c r="CY25" s="815">
        <f>AX14</f>
        <v>0</v>
      </c>
      <c r="CZ25" s="815"/>
      <c r="DA25" s="815">
        <f>AZ14</f>
        <v>0</v>
      </c>
      <c r="DB25" s="2"/>
      <c r="DC25" s="2"/>
      <c r="DD25" s="2"/>
      <c r="DE25" s="2"/>
      <c r="DF25" s="2"/>
      <c r="DG25" s="2"/>
      <c r="DH25" s="2"/>
      <c r="DI25" s="2"/>
      <c r="DJ25" s="2"/>
      <c r="DK25" s="2"/>
      <c r="DL25" s="2"/>
    </row>
    <row r="26" spans="3:105" ht="9" customHeight="1">
      <c r="C26" s="261"/>
      <c r="D26" s="903"/>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3"/>
      <c r="AM26" s="903"/>
      <c r="AN26" s="903"/>
      <c r="AO26" s="903"/>
      <c r="AP26" s="903"/>
      <c r="AQ26" s="903"/>
      <c r="AR26" s="946"/>
      <c r="AS26" s="946"/>
      <c r="AT26" s="946"/>
      <c r="AU26" s="946"/>
      <c r="AV26" s="946"/>
      <c r="AW26" s="946"/>
      <c r="AX26" s="946"/>
      <c r="AY26" s="946"/>
      <c r="AZ26" s="946"/>
      <c r="BA26" s="946"/>
      <c r="BB26" s="250"/>
      <c r="BD26" s="434">
        <v>14</v>
      </c>
      <c r="BE26" s="435" t="s">
        <v>336</v>
      </c>
      <c r="BF26" s="292" t="s">
        <v>27</v>
      </c>
      <c r="BG26" s="788">
        <f>F12+F13</f>
        <v>0</v>
      </c>
      <c r="BH26" s="788"/>
      <c r="BI26" s="788">
        <f>H12+H13</f>
        <v>0</v>
      </c>
      <c r="BJ26" s="788"/>
      <c r="BK26" s="788">
        <f>J12+J13</f>
        <v>0</v>
      </c>
      <c r="BL26" s="788"/>
      <c r="BM26" s="788">
        <f>L12+L13</f>
        <v>0</v>
      </c>
      <c r="BN26" s="788"/>
      <c r="BO26" s="788">
        <f>N12+N13</f>
        <v>0</v>
      </c>
      <c r="BP26" s="788"/>
      <c r="BQ26" s="788">
        <f>P12+P13</f>
        <v>0</v>
      </c>
      <c r="BR26" s="788"/>
      <c r="BS26" s="788">
        <f>R12+R13</f>
        <v>0</v>
      </c>
      <c r="BT26" s="788"/>
      <c r="BU26" s="788">
        <f>T12+T13</f>
        <v>0</v>
      </c>
      <c r="BV26" s="788"/>
      <c r="BW26" s="788">
        <f>V12+V13</f>
        <v>0</v>
      </c>
      <c r="BX26" s="788"/>
      <c r="BY26" s="788">
        <f>X12+X13</f>
        <v>0</v>
      </c>
      <c r="BZ26" s="788"/>
      <c r="CA26" s="788">
        <f>Z12+Z13</f>
        <v>0</v>
      </c>
      <c r="CB26" s="788"/>
      <c r="CC26" s="788">
        <f>AB12+AB13</f>
        <v>0</v>
      </c>
      <c r="CD26" s="788"/>
      <c r="CE26" s="788">
        <f>AD12+AD13</f>
        <v>0</v>
      </c>
      <c r="CF26" s="788"/>
      <c r="CG26" s="788">
        <f>AF12+AF13</f>
        <v>0</v>
      </c>
      <c r="CH26" s="788"/>
      <c r="CI26" s="788">
        <f>AH12+AH13</f>
        <v>0</v>
      </c>
      <c r="CJ26" s="788"/>
      <c r="CK26" s="788">
        <f>AJ12+AJ13</f>
        <v>0</v>
      </c>
      <c r="CL26" s="816"/>
      <c r="CM26" s="816">
        <f>AL12+AL13</f>
        <v>0</v>
      </c>
      <c r="CN26" s="816"/>
      <c r="CO26" s="816">
        <f>AN12+AN13</f>
        <v>0</v>
      </c>
      <c r="CP26" s="816"/>
      <c r="CQ26" s="816">
        <f>AP12+AP13</f>
        <v>0</v>
      </c>
      <c r="CR26" s="816"/>
      <c r="CS26" s="816">
        <f>AR12+AR13</f>
        <v>0</v>
      </c>
      <c r="CT26" s="816"/>
      <c r="CU26" s="816">
        <f>AT12+AT13</f>
        <v>0</v>
      </c>
      <c r="CV26" s="816"/>
      <c r="CW26" s="816">
        <f>AV12+AV13</f>
        <v>0</v>
      </c>
      <c r="CX26" s="816"/>
      <c r="CY26" s="816">
        <f>AX12+AX13</f>
        <v>0</v>
      </c>
      <c r="CZ26" s="816"/>
      <c r="DA26" s="816">
        <f>AZ12+AZ13</f>
        <v>0</v>
      </c>
    </row>
    <row r="27" spans="56:107" ht="9" customHeight="1">
      <c r="BD27" s="416" t="s">
        <v>86</v>
      </c>
      <c r="BE27" s="435" t="s">
        <v>315</v>
      </c>
      <c r="BF27" s="292" t="s">
        <v>27</v>
      </c>
      <c r="BG27" s="403" t="str">
        <f>IF((ISBLANK(F14)),"N/A",IF(ROUND(BG25,0)&lt;ROUND(BG26,0),"5&lt;13",IF(OR(ISBLANK(F12),ISBLANK(F13)),"N/A",IF(ROUND(BG25,0)=ROUND(BG26,0),"ok","&lt;&gt;"))))</f>
        <v>N/A</v>
      </c>
      <c r="BH27" s="403"/>
      <c r="BI27" s="403" t="str">
        <f>IF((ISBLANK(H14)),"N/A",IF(ROUND(BI25,0)&lt;ROUND(BI26,0),"5&lt;13",IF(OR(ISBLANK(H12),ISBLANK(H13)),"N/A",IF(ROUND(BI25,0)=ROUND(BI26,0),"ok","&lt;&gt;"))))</f>
        <v>N/A</v>
      </c>
      <c r="BJ27" s="403"/>
      <c r="BK27" s="403" t="str">
        <f>IF((ISBLANK(J14)),"N/A",IF(ROUND(BK25,0)&lt;ROUND(BK26,0),"5&lt;13",IF(OR(ISBLANK(J12),ISBLANK(J13)),"N/A",IF(ROUND(BK25,0)=ROUND(BK26,0),"ok","&lt;&gt;"))))</f>
        <v>N/A</v>
      </c>
      <c r="BL27" s="403"/>
      <c r="BM27" s="403" t="str">
        <f>IF((ISBLANK(L14)),"N/A",IF(ROUND(BM25,0)&lt;ROUND(BM26,0),"5&lt;13",IF(OR(ISBLANK(L12),ISBLANK(L13)),"N/A",IF(ROUND(BM25,0)=ROUND(BM26,0),"ok","&lt;&gt;"))))</f>
        <v>N/A</v>
      </c>
      <c r="BN27" s="403"/>
      <c r="BO27" s="403" t="str">
        <f>IF((ISBLANK(N14)),"N/A",IF(ROUND(BO25,0)&lt;ROUND(BO26,0),"5&lt;13",IF(OR(ISBLANK(N12),ISBLANK(N13)),"N/A",IF(ROUND(BO25,0)=ROUND(BO26,0),"ok","&lt;&gt;"))))</f>
        <v>N/A</v>
      </c>
      <c r="BP27" s="403"/>
      <c r="BQ27" s="403" t="str">
        <f>IF((ISBLANK(P14)),"N/A",IF(ROUND(BQ25,0)&lt;ROUND(BQ26,0),"5&lt;13",IF(OR(ISBLANK(P12),ISBLANK(P13)),"N/A",IF(ROUND(BQ25,0)=ROUND(BQ26,0),"ok","&lt;&gt;"))))</f>
        <v>N/A</v>
      </c>
      <c r="BR27" s="403"/>
      <c r="BS27" s="403" t="str">
        <f>IF((ISBLANK(R14)),"N/A",IF(ROUND(BS25,0)&lt;ROUND(BS26,0),"5&lt;13",IF(OR(ISBLANK(R12),ISBLANK(R13)),"N/A",IF(ROUND(BS25,0)=ROUND(BS26,0),"ok","&lt;&gt;"))))</f>
        <v>N/A</v>
      </c>
      <c r="BT27" s="403"/>
      <c r="BU27" s="403" t="str">
        <f>IF((ISBLANK(T14)),"N/A",IF(ROUND(BU25,0)&lt;ROUND(BU26,0),"5&lt;13",IF(OR(ISBLANK(T12),ISBLANK(T13)),"N/A",IF(ROUND(BU25,0)=ROUND(BU26,0),"ok","&lt;&gt;"))))</f>
        <v>N/A</v>
      </c>
      <c r="BV27" s="403"/>
      <c r="BW27" s="403" t="str">
        <f>IF((ISBLANK(V14)),"N/A",IF(ROUND(BW25,0)&lt;ROUND(BW26,0),"5&lt;13",IF(OR(ISBLANK(V12),ISBLANK(V13)),"N/A",IF(ROUND(BW25,0)=ROUND(BW26,0),"ok","&lt;&gt;"))))</f>
        <v>N/A</v>
      </c>
      <c r="BX27" s="403"/>
      <c r="BY27" s="403" t="str">
        <f>IF((ISBLANK(X14)),"N/A",IF(ROUND(BY25,0)&lt;ROUND(BY26,0),"5&lt;13",IF(OR(ISBLANK(X12),ISBLANK(X13)),"N/A",IF(ROUND(BY25,0)=ROUND(BY26,0),"ok","&lt;&gt;"))))</f>
        <v>N/A</v>
      </c>
      <c r="BZ27" s="403"/>
      <c r="CA27" s="403" t="str">
        <f>IF((ISBLANK(Z14)),"N/A",IF(ROUND(CA25,0)&lt;ROUND(CA26,0),"5&lt;13",IF(OR(ISBLANK(Z12),ISBLANK(Z13)),"N/A",IF(ROUND(CA25,0)=ROUND(CA26,0),"ok","&lt;&gt;"))))</f>
        <v>N/A</v>
      </c>
      <c r="CB27" s="403"/>
      <c r="CC27" s="403" t="str">
        <f>IF((ISBLANK(AB14)),"N/A",IF(ROUND(CC25,0)&lt;ROUND(CC26,0),"5&lt;13",IF(OR(ISBLANK(AB12),ISBLANK(AB13)),"N/A",IF(ROUND(CC25,0)=ROUND(CC26,0),"ok","&lt;&gt;"))))</f>
        <v>N/A</v>
      </c>
      <c r="CD27" s="403"/>
      <c r="CE27" s="403" t="str">
        <f>IF((ISBLANK(AD14)),"N/A",IF(ROUND(CE25,0)&lt;ROUND(CE26,0),"5&lt;13",IF(OR(ISBLANK(AD12),ISBLANK(AD13)),"N/A",IF(ROUND(CE25,0)=ROUND(CE26,0),"ok","&lt;&gt;"))))</f>
        <v>N/A</v>
      </c>
      <c r="CF27" s="403"/>
      <c r="CG27" s="403" t="str">
        <f>IF((ISBLANK(AF14)),"N/A",IF(ROUND(CG25,0)&lt;ROUND(CG26,0),"5&lt;13",IF(OR(ISBLANK(AF12),ISBLANK(AF13)),"N/A",IF(ROUND(CG25,0)=ROUND(CG26,0),"ok","&lt;&gt;"))))</f>
        <v>N/A</v>
      </c>
      <c r="CH27" s="403"/>
      <c r="CI27" s="403" t="str">
        <f>IF((ISBLANK(AH14)),"N/A",IF(ROUND(CI25,0)&lt;ROUND(CI26,0),"5&lt;13",IF(OR(ISBLANK(AH12),ISBLANK(AH13)),"N/A",IF(ROUND(CI25,0)=ROUND(CI26,0),"ok","&lt;&gt;"))))</f>
        <v>N/A</v>
      </c>
      <c r="CJ27" s="403"/>
      <c r="CK27" s="403" t="str">
        <f>IF((ISBLANK(AJ14)),"N/A",IF(ROUND(CK25,0)&lt;ROUND(CK26,0),"5&lt;13",IF(OR(ISBLANK(AJ12),ISBLANK(AJ13)),"N/A",IF(ROUND(CK25,0)=ROUND(CK26,0),"ok","&lt;&gt;"))))</f>
        <v>N/A</v>
      </c>
      <c r="CL27" s="403"/>
      <c r="CM27" s="403" t="str">
        <f>IF((ISBLANK(AL14)),"N/A",IF(ROUND(CM25,0)&lt;ROUND(CM26,0),"5&lt;13",IF(OR(ISBLANK(AL12),ISBLANK(AL13)),"N/A",IF(ROUND(CM25,0)=ROUND(CM26,0),"ok","&lt;&gt;"))))</f>
        <v>N/A</v>
      </c>
      <c r="CN27" s="403"/>
      <c r="CO27" s="403" t="str">
        <f>IF((ISBLANK(AN14)),"N/A",IF(ROUND(CO25,0)&lt;ROUND(CO26,0),"5&lt;13",IF(OR(ISBLANK(AN12),ISBLANK(AN13)),"N/A",IF(ROUND(CO25,0)=ROUND(CO26,0),"ok","&lt;&gt;"))))</f>
        <v>N/A</v>
      </c>
      <c r="CP27" s="403"/>
      <c r="CQ27" s="403" t="str">
        <f>IF((ISBLANK(AP14)),"N/A",IF(ROUND(CQ25,0)&lt;ROUND(CQ26,0),"5&lt;13",IF(OR(ISBLANK(AP12),ISBLANK(AP13)),"N/A",IF(ROUND(CQ25,0)=ROUND(CQ26,0),"ok","&lt;&gt;"))))</f>
        <v>N/A</v>
      </c>
      <c r="CR27" s="403"/>
      <c r="CS27" s="403" t="str">
        <f>IF((ISBLANK(AR14)),"N/A",IF(ROUND(CS25,0)&lt;ROUND(CS26,0),"5&lt;13",IF(OR(ISBLANK(AR12),ISBLANK(AR13)),"N/A",IF(ROUND(CS25,0)=ROUND(CS26,0),"ok","&lt;&gt;"))))</f>
        <v>N/A</v>
      </c>
      <c r="CT27" s="403"/>
      <c r="CU27" s="403" t="str">
        <f>IF((ISBLANK(AT14)),"N/A",IF(ROUND(CU25,0)&lt;ROUND(CU26,0),"5&lt;13",IF(OR(ISBLANK(AT12),ISBLANK(AT13)),"N/A",IF(ROUND(CU25,0)=ROUND(CU26,0),"ok","&lt;&gt;"))))</f>
        <v>N/A</v>
      </c>
      <c r="CV27" s="403"/>
      <c r="CW27" s="403" t="str">
        <f>IF((ISBLANK(AV14)),"N/A",IF(ROUND(CW25,0)&lt;ROUND(CW26,0),"5&lt;13",IF(OR(ISBLANK(AV12),ISBLANK(AV13)),"N/A",IF(ROUND(CW25,0)=ROUND(CW26,0),"ok","&lt;&gt;"))))</f>
        <v>N/A</v>
      </c>
      <c r="CX27" s="403"/>
      <c r="CY27" s="403" t="str">
        <f>IF((ISBLANK(AX14)),"N/A",IF(ROUND(CY25,0)&lt;ROUND(CY26,0),"5&lt;13",IF(OR(ISBLANK(AX12),ISBLANK(AX13)),"N/A",IF(ROUND(CY25,0)=ROUND(CY26,0),"ok","&lt;&gt;"))))</f>
        <v>N/A</v>
      </c>
      <c r="CZ27" s="403"/>
      <c r="DA27" s="403" t="str">
        <f>IF((ISBLANK(AZ14)),"N/A",IF(ROUND(DA25,0)&lt;ROUND(DA26,0),"5&lt;13",IF(OR(ISBLANK(AZ12),ISBLANK(AZ13)),"N/A",IF(ROUND(DA25,0)=ROUND(DA26,0),"ok","&lt;&gt;"))))</f>
        <v>N/A</v>
      </c>
      <c r="DB27"/>
      <c r="DC27"/>
    </row>
    <row r="28" spans="2:256" ht="17.25" customHeight="1">
      <c r="B28" s="364">
        <v>2</v>
      </c>
      <c r="C28" s="85" t="s">
        <v>256</v>
      </c>
      <c r="D28" s="85"/>
      <c r="E28" s="85"/>
      <c r="F28" s="132"/>
      <c r="G28" s="142"/>
      <c r="H28" s="132"/>
      <c r="I28" s="142"/>
      <c r="J28" s="132"/>
      <c r="K28" s="142"/>
      <c r="L28" s="132"/>
      <c r="M28" s="142"/>
      <c r="N28" s="132"/>
      <c r="O28" s="142"/>
      <c r="P28" s="132"/>
      <c r="Q28" s="142"/>
      <c r="R28" s="132"/>
      <c r="S28" s="142"/>
      <c r="T28" s="132"/>
      <c r="U28" s="142"/>
      <c r="V28" s="132"/>
      <c r="W28" s="142"/>
      <c r="X28" s="132"/>
      <c r="Y28" s="142"/>
      <c r="Z28" s="132"/>
      <c r="AA28" s="563"/>
      <c r="AB28" s="132"/>
      <c r="AC28" s="563"/>
      <c r="AD28" s="132"/>
      <c r="AE28" s="563"/>
      <c r="AF28" s="132"/>
      <c r="AG28" s="563"/>
      <c r="AH28" s="132"/>
      <c r="AI28" s="563"/>
      <c r="AJ28" s="142"/>
      <c r="AK28" s="563"/>
      <c r="AL28" s="142"/>
      <c r="AM28" s="563"/>
      <c r="AN28" s="131"/>
      <c r="AO28" s="569"/>
      <c r="AP28" s="131"/>
      <c r="AQ28" s="569"/>
      <c r="AR28" s="148"/>
      <c r="AS28" s="569"/>
      <c r="AT28" s="148"/>
      <c r="AU28" s="569"/>
      <c r="AV28" s="148"/>
      <c r="AW28" s="569"/>
      <c r="AX28" s="148"/>
      <c r="AY28" s="569"/>
      <c r="AZ28" s="131"/>
      <c r="BA28" s="569"/>
      <c r="BB28" s="148"/>
      <c r="BC28" s="1"/>
      <c r="BD28" s="434">
        <v>15</v>
      </c>
      <c r="BE28" s="435" t="s">
        <v>105</v>
      </c>
      <c r="BF28" s="292" t="s">
        <v>27</v>
      </c>
      <c r="BG28" s="403">
        <f>(F15+F16+F17+F19+F21)</f>
        <v>0</v>
      </c>
      <c r="BH28" s="403"/>
      <c r="BI28" s="403">
        <f>(H15+H16+H17+H19+H21)</f>
        <v>0</v>
      </c>
      <c r="BJ28" s="403"/>
      <c r="BK28" s="403">
        <f>(J15+J16+J17+J19+J21)</f>
        <v>0</v>
      </c>
      <c r="BL28" s="403"/>
      <c r="BM28" s="403">
        <f>(L15+L16+L17+L19+L21)</f>
        <v>0</v>
      </c>
      <c r="BN28" s="403"/>
      <c r="BO28" s="403">
        <f>(N15+N16+N17+N19+N21)</f>
        <v>0</v>
      </c>
      <c r="BP28" s="403"/>
      <c r="BQ28" s="403">
        <f>(P15+P16+P17+P19+P21)</f>
        <v>0</v>
      </c>
      <c r="BR28" s="403"/>
      <c r="BS28" s="403">
        <f>(R15+R16+R17+R19+R21)</f>
        <v>0</v>
      </c>
      <c r="BT28" s="403"/>
      <c r="BU28" s="403">
        <f>(T15+T16+T17+T19+T21)</f>
        <v>0</v>
      </c>
      <c r="BV28" s="403"/>
      <c r="BW28" s="403">
        <f>(V15+V16+V17+V19+V21)</f>
        <v>0</v>
      </c>
      <c r="BX28" s="403"/>
      <c r="BY28" s="403">
        <f>(X15+X16+X17+X19+X21)</f>
        <v>0</v>
      </c>
      <c r="BZ28" s="403"/>
      <c r="CA28" s="403">
        <f>(Z15+Z16+Z17+Z19+Z21)</f>
        <v>0</v>
      </c>
      <c r="CB28" s="403"/>
      <c r="CC28" s="403">
        <f>(AB15+AB16+AB17+AB19+AB21)</f>
        <v>0</v>
      </c>
      <c r="CD28" s="403"/>
      <c r="CE28" s="403">
        <f>(AD15+AD16+AD17+AD19+AD21)</f>
        <v>0</v>
      </c>
      <c r="CF28" s="403"/>
      <c r="CG28" s="403">
        <f>(AF15+AF16+AF17+AF19+AF21)</f>
        <v>0</v>
      </c>
      <c r="CH28" s="403"/>
      <c r="CI28" s="403">
        <f>(AH15+AH16+AH17+AH19+AH21)</f>
        <v>0</v>
      </c>
      <c r="CJ28" s="403"/>
      <c r="CK28" s="403">
        <f>(AJ15+AJ16+AJ17+AJ19+AJ21)</f>
        <v>0</v>
      </c>
      <c r="CL28" s="403"/>
      <c r="CM28" s="403">
        <f>(AL15+AL16+AL17+AL19+AL21)</f>
        <v>0</v>
      </c>
      <c r="CN28" s="403"/>
      <c r="CO28" s="403">
        <f>(AN15+AN16+AN17+AN19+AN21)</f>
        <v>0</v>
      </c>
      <c r="CP28" s="403"/>
      <c r="CQ28" s="403">
        <f>(AP15+AP16+AP17+AP19+AP21)</f>
        <v>0</v>
      </c>
      <c r="CR28" s="403"/>
      <c r="CS28" s="403">
        <f>(AR15+AR16+AR17+AR19+AR21)</f>
        <v>0</v>
      </c>
      <c r="CT28" s="403"/>
      <c r="CU28" s="403">
        <f>(AT15+AT16+AT17+AT19+AT21)</f>
        <v>0</v>
      </c>
      <c r="CV28" s="403"/>
      <c r="CW28" s="403">
        <f>(AV15+AV16+AV17+AV19+AV21)</f>
        <v>0</v>
      </c>
      <c r="CX28" s="403"/>
      <c r="CY28" s="403">
        <f>(AX15+AX16+AX17+AX19+AX21)</f>
        <v>0</v>
      </c>
      <c r="CZ28" s="403"/>
      <c r="DA28" s="403">
        <f>(AZ15+AZ16+AZ17+AZ19+AZ21)</f>
        <v>0</v>
      </c>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3:256" ht="3.75" customHeight="1" thickBot="1">
      <c r="C29" s="87"/>
      <c r="D29" s="87"/>
      <c r="E29" s="87"/>
      <c r="F29" s="128"/>
      <c r="G29" s="143"/>
      <c r="H29" s="128"/>
      <c r="I29" s="143"/>
      <c r="J29" s="128"/>
      <c r="K29" s="143"/>
      <c r="L29" s="128"/>
      <c r="M29" s="143"/>
      <c r="N29" s="128"/>
      <c r="O29" s="143"/>
      <c r="P29" s="128"/>
      <c r="Q29" s="143"/>
      <c r="R29" s="128"/>
      <c r="S29" s="143"/>
      <c r="T29" s="128"/>
      <c r="U29" s="143"/>
      <c r="V29" s="128"/>
      <c r="W29" s="143"/>
      <c r="X29" s="128"/>
      <c r="Y29" s="143"/>
      <c r="Z29" s="128"/>
      <c r="AA29" s="564"/>
      <c r="AB29" s="128"/>
      <c r="AC29" s="564"/>
      <c r="AD29" s="128"/>
      <c r="AE29" s="564"/>
      <c r="AF29" s="128"/>
      <c r="AG29" s="564"/>
      <c r="AH29" s="128"/>
      <c r="AI29" s="564"/>
      <c r="AJ29" s="143"/>
      <c r="AK29" s="564"/>
      <c r="AL29" s="143"/>
      <c r="AM29" s="564"/>
      <c r="AN29" s="134"/>
      <c r="AO29" s="565"/>
      <c r="AP29" s="134"/>
      <c r="AQ29" s="565"/>
      <c r="AR29" s="149"/>
      <c r="AS29" s="565"/>
      <c r="AT29" s="149"/>
      <c r="AU29" s="565"/>
      <c r="AV29" s="149"/>
      <c r="AW29" s="565"/>
      <c r="AX29" s="149"/>
      <c r="AY29" s="565"/>
      <c r="AZ29" s="134"/>
      <c r="BA29" s="565"/>
      <c r="BB29" s="149"/>
      <c r="BC29" s="97"/>
      <c r="BD29" s="416" t="s">
        <v>86</v>
      </c>
      <c r="BE29" s="435" t="s">
        <v>316</v>
      </c>
      <c r="BF29" s="314"/>
      <c r="BG29" s="403" t="str">
        <f>IF((ISBLANK(F14)),"N/A",IF(ROUND(BG25,0)&lt;ROUND(BG28,0),"5&lt;14",IF(OR(ISBLANK(F15),ISBLANK(F16),ISBLANK(F17),ISBLANK(F19),ISBLANK(F21)),"N/A",IF(ROUND(BG25,0)&gt;=ROUND(BG28,0),"ok","&lt;&gt;"))))</f>
        <v>N/A</v>
      </c>
      <c r="BH29" s="403"/>
      <c r="BI29" s="403" t="str">
        <f>IF((ISBLANK(H14)),"N/A",IF(ROUND(BI25,0)&lt;ROUND(BC27,0),"5&lt;14",IF(OR(ISBLANK(H15),ISBLANK(H16),ISBLANK(H17),ISBLANK(H19),ISBLANK(H21)),"N/A",IF(ROUND(BI25,0)&gt;=ROUND(BI28,0),"ok","&lt;&gt;"))))</f>
        <v>N/A</v>
      </c>
      <c r="BJ29" s="403"/>
      <c r="BK29" s="403" t="str">
        <f>IF((ISBLANK(J14)),"N/A",IF(ROUND(BK25,0)&lt;ROUND(BE28,0),"5&lt;14",IF(OR(ISBLANK(J15),ISBLANK(J16),ISBLANK(J17),ISBLANK(J19),ISBLANK(J21)),"N/A",IF(ROUND(BK25,0)&gt;=ROUND(BK28,0),"ok","&lt;&gt;"))))</f>
        <v>N/A</v>
      </c>
      <c r="BL29" s="403"/>
      <c r="BM29" s="403" t="str">
        <f>IF((ISBLANK(L14)),"N/A",IF(ROUND(BM25,0)&lt;ROUND(BG28,0),"5&lt;14",IF(OR(ISBLANK(L15),ISBLANK(L16),ISBLANK(L17),ISBLANK(L19),ISBLANK(L21)),"N/A",IF(ROUND(BM25,0)&gt;=ROUND(BM28,0),"ok","&lt;&gt;"))))</f>
        <v>N/A</v>
      </c>
      <c r="BN29" s="403"/>
      <c r="BO29" s="403" t="str">
        <f>IF((ISBLANK(N14)),"N/A",IF(ROUND(BO25,0)&lt;ROUND(BI28,0),"5&lt;14",IF(OR(ISBLANK(N15),ISBLANK(N16),ISBLANK(N17),ISBLANK(N19),ISBLANK(N21)),"N/A",IF(ROUND(BO25,0)&gt;=ROUND(BO28,0),"ok","&lt;&gt;"))))</f>
        <v>N/A</v>
      </c>
      <c r="BP29" s="403"/>
      <c r="BQ29" s="403" t="str">
        <f>IF((ISBLANK(P14)),"N/A",IF(ROUND(BQ25,0)&lt;ROUND(BK28,0),"5&lt;14",IF(OR(ISBLANK(P15),ISBLANK(P16),ISBLANK(P17),ISBLANK(P19),ISBLANK(P21)),"N/A",IF(ROUND(BQ25,0)&gt;=ROUND(BQ28,0),"ok","&lt;&gt;"))))</f>
        <v>N/A</v>
      </c>
      <c r="BR29" s="403"/>
      <c r="BS29" s="403" t="str">
        <f>IF((ISBLANK(R14)),"N/A",IF(ROUND(BS25,0)&lt;ROUND(BM28,0),"5&lt;14",IF(OR(ISBLANK(R15),ISBLANK(R16),ISBLANK(R17),ISBLANK(R19),ISBLANK(R21)),"N/A",IF(ROUND(BS25,0)&gt;=ROUND(BS28,0),"ok","&lt;&gt;"))))</f>
        <v>N/A</v>
      </c>
      <c r="BT29" s="403"/>
      <c r="BU29" s="403" t="str">
        <f>IF((ISBLANK(T14)),"N/A",IF(ROUND(BU25,0)&lt;ROUND(BO28,0),"5&lt;14",IF(OR(ISBLANK(T15),ISBLANK(T16),ISBLANK(T17),ISBLANK(T19),ISBLANK(T21)),"N/A",IF(ROUND(BU25,0)&gt;=ROUND(BU28,0),"ok","&lt;&gt;"))))</f>
        <v>N/A</v>
      </c>
      <c r="BV29" s="403"/>
      <c r="BW29" s="403" t="str">
        <f>IF((ISBLANK(V14)),"N/A",IF(ROUND(BW25,0)&lt;ROUND(BQ28,0),"5&lt;14",IF(OR(ISBLANK(V15),ISBLANK(V16),ISBLANK(V17),ISBLANK(V19),ISBLANK(V21)),"N/A",IF(ROUND(BW25,0)&gt;=ROUND(BW28,0),"ok","&lt;&gt;"))))</f>
        <v>N/A</v>
      </c>
      <c r="BX29" s="403"/>
      <c r="BY29" s="403" t="str">
        <f>IF((ISBLANK(X14)),"N/A",IF(ROUND(BY25,0)&lt;ROUND(BS28,0),"5&lt;14",IF(OR(ISBLANK(X15),ISBLANK(X16),ISBLANK(X17),ISBLANK(X19),ISBLANK(X21)),"N/A",IF(ROUND(BY25,0)&gt;=ROUND(BY28,0),"ok","&lt;&gt;"))))</f>
        <v>N/A</v>
      </c>
      <c r="BZ29" s="403"/>
      <c r="CA29" s="403" t="str">
        <f>IF((ISBLANK(Z14)),"N/A",IF(ROUND(CA25,0)&lt;ROUND(BU28,0),"5&lt;14",IF(OR(ISBLANK(Z15),ISBLANK(Z16),ISBLANK(Z17),ISBLANK(Z19),ISBLANK(Z21)),"N/A",IF(ROUND(CA25,0)&gt;=ROUND(CA28,0),"ok","&lt;&gt;"))))</f>
        <v>N/A</v>
      </c>
      <c r="CB29" s="403"/>
      <c r="CC29" s="403" t="str">
        <f>IF((ISBLANK(AB14)),"N/A",IF(ROUND(CC25,0)&lt;ROUND(BW28,0),"5&lt;14",IF(OR(ISBLANK(AB15),ISBLANK(AB16),ISBLANK(AB17),ISBLANK(AB19),ISBLANK(AB21)),"N/A",IF(ROUND(CC25,0)&gt;=ROUND(CC28,0),"ok","&lt;&gt;"))))</f>
        <v>N/A</v>
      </c>
      <c r="CD29" s="403"/>
      <c r="CE29" s="403" t="str">
        <f>IF((ISBLANK(AD14)),"N/A",IF(ROUND(CE25,0)&lt;ROUND(BY28,0),"5&lt;14",IF(OR(ISBLANK(AD15),ISBLANK(AD16),ISBLANK(AD17),ISBLANK(AD19),ISBLANK(AD21)),"N/A",IF(ROUND(CE25,0)&gt;=ROUND(CE28,0),"ok","&lt;&gt;"))))</f>
        <v>N/A</v>
      </c>
      <c r="CF29" s="403"/>
      <c r="CG29" s="403" t="str">
        <f>IF((ISBLANK(AF14)),"N/A",IF(ROUND(CG25,0)&lt;ROUND(CA28,0),"5&lt;14",IF(OR(ISBLANK(AF15),ISBLANK(AF16),ISBLANK(AF17),ISBLANK(AF19),ISBLANK(AF21)),"N/A",IF(ROUND(CG25,0)&gt;=ROUND(CG28,0),"ok","&lt;&gt;"))))</f>
        <v>N/A</v>
      </c>
      <c r="CH29" s="403"/>
      <c r="CI29" s="403" t="str">
        <f>IF((ISBLANK(AH14)),"N/A",IF(ROUND(CI25,0)&lt;ROUND(CC28,0),"5&lt;14",IF(OR(ISBLANK(AH15),ISBLANK(AH16),ISBLANK(AH17),ISBLANK(AH19),ISBLANK(AH21)),"N/A",IF(ROUND(CI25,0)&gt;=ROUND(CI28,0),"ok","&lt;&gt;"))))</f>
        <v>N/A</v>
      </c>
      <c r="CJ29" s="403"/>
      <c r="CK29" s="403" t="str">
        <f>IF((ISBLANK(AJ14)),"N/A",IF(ROUND(CK25,0)&lt;ROUND(CE28,0),"5&lt;14",IF(OR(ISBLANK(AJ15),ISBLANK(AJ16),ISBLANK(AJ17),ISBLANK(AJ19),ISBLANK(AJ21)),"N/A",IF(ROUND(CK25,0)&gt;=ROUND(CK28,0),"ok","&lt;&gt;"))))</f>
        <v>N/A</v>
      </c>
      <c r="CL29" s="403"/>
      <c r="CM29" s="403" t="str">
        <f>IF((ISBLANK(AL14)),"N/A",IF(ROUND(CM25,0)&lt;ROUND(CG28,0),"5&lt;14",IF(OR(ISBLANK(AL15),ISBLANK(AL16),ISBLANK(AL17),ISBLANK(AL19),ISBLANK(AL21)),"N/A",IF(ROUND(CM25,0)&gt;=ROUND(CM28,0),"ok","&lt;&gt;"))))</f>
        <v>N/A</v>
      </c>
      <c r="CN29" s="403"/>
      <c r="CO29" s="403" t="str">
        <f>IF((ISBLANK(AN14)),"N/A",IF(ROUND(CO25,0)&lt;ROUND(CI28,0),"5&lt;14",IF(OR(ISBLANK(AN15),ISBLANK(AN16),ISBLANK(AN17),ISBLANK(AN19),ISBLANK(AN21)),"N/A",IF(ROUND(CO25,0)&gt;=ROUND(CO28,0),"ok","&lt;&gt;"))))</f>
        <v>N/A</v>
      </c>
      <c r="CP29" s="403"/>
      <c r="CQ29" s="403" t="str">
        <f>IF((ISBLANK(AP14)),"N/A",IF(ROUND(CQ25,0)&lt;ROUND(CK28,0),"5&lt;14",IF(OR(ISBLANK(AP15),ISBLANK(AP16),ISBLANK(AP17),ISBLANK(AP19),ISBLANK(AP21)),"N/A",IF(ROUND(CQ25,0)&gt;=ROUND(CQ28,0),"ok","&lt;&gt;"))))</f>
        <v>N/A</v>
      </c>
      <c r="CR29" s="403"/>
      <c r="CS29" s="403" t="str">
        <f>IF((ISBLANK(AR14)),"N/A",IF(ROUND(CS25,0)&lt;ROUND(CM28,0),"5&lt;14",IF(OR(ISBLANK(AR15),ISBLANK(AR16),ISBLANK(AR17),ISBLANK(AR19),ISBLANK(AR21)),"N/A",IF(ROUND(CS25,0)&gt;=ROUND(CS28,0),"ok","&lt;&gt;"))))</f>
        <v>N/A</v>
      </c>
      <c r="CT29" s="403"/>
      <c r="CU29" s="403" t="str">
        <f>IF((ISBLANK(AT14)),"N/A",IF(ROUND(CU25,0)&lt;ROUND(CO28,0),"5&lt;14",IF(OR(ISBLANK(AT15),ISBLANK(AT16),ISBLANK(AT17),ISBLANK(AT19),ISBLANK(AT21)),"N/A",IF(ROUND(CU25,0)&gt;=ROUND(CU28,0),"ok","&lt;&gt;"))))</f>
        <v>N/A</v>
      </c>
      <c r="CV29" s="403"/>
      <c r="CW29" s="403" t="str">
        <f>IF((ISBLANK(AV14)),"N/A",IF(ROUND(CW25,0)&lt;ROUND(CQ28,0),"5&lt;14",IF(OR(ISBLANK(AV15),ISBLANK(AV16),ISBLANK(AV17),ISBLANK(AV19),ISBLANK(AV21)),"N/A",IF(ROUND(CW25,0)&gt;=ROUND(CW28,0),"ok","&lt;&gt;"))))</f>
        <v>N/A</v>
      </c>
      <c r="CX29" s="403"/>
      <c r="CY29" s="403" t="str">
        <f>IF((ISBLANK(AX14)),"N/A",IF(ROUND(CY25,0)&lt;ROUND(CS28,0),"5&lt;14",IF(OR(ISBLANK(AX15),ISBLANK(AX16),ISBLANK(AX17),ISBLANK(AX19),ISBLANK(AX21)),"N/A",IF(ROUND(CY25,0)&gt;=ROUND(CY28,0),"ok","&lt;&gt;"))))</f>
        <v>N/A</v>
      </c>
      <c r="CZ29" s="403"/>
      <c r="DA29" s="403" t="str">
        <f>IF((ISBLANK(AZ14)),"N/A",IF(ROUND(DA25,0)&lt;ROUND(DA28,0),"5&lt;14",IF(OR(ISBLANK(AZ15),ISBLANK(AZ16),ISBLANK(AZ17),ISBLANK(AZ19),ISBLANK(AZ21)),"N/A",IF(ROUND(DA25,0)&gt;=ROUND(DA28,0),"ok","&lt;&gt;"))))</f>
        <v>N/A</v>
      </c>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3:256" ht="15" customHeight="1">
      <c r="C30" s="833" t="s">
        <v>31</v>
      </c>
      <c r="D30" s="935" t="s">
        <v>257</v>
      </c>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c r="AG30" s="936"/>
      <c r="AH30" s="936"/>
      <c r="AI30" s="936"/>
      <c r="AJ30" s="936"/>
      <c r="AK30" s="936"/>
      <c r="AL30" s="936"/>
      <c r="AM30" s="936"/>
      <c r="AN30" s="936"/>
      <c r="AO30" s="936"/>
      <c r="AP30" s="936"/>
      <c r="AQ30" s="936"/>
      <c r="AR30" s="936"/>
      <c r="AS30" s="936"/>
      <c r="AT30" s="936"/>
      <c r="AU30" s="936"/>
      <c r="AV30" s="936"/>
      <c r="AW30" s="936"/>
      <c r="AX30" s="936"/>
      <c r="AY30" s="936"/>
      <c r="AZ30" s="936"/>
      <c r="BA30" s="936"/>
      <c r="BB30" s="937"/>
      <c r="BC30" s="97"/>
      <c r="BD30" s="436"/>
      <c r="BE30" s="453"/>
      <c r="BF30" s="314"/>
      <c r="BG30" s="406"/>
      <c r="BH30" s="314"/>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406"/>
      <c r="CO30" s="406"/>
      <c r="CP30" s="406"/>
      <c r="CQ30" s="406"/>
      <c r="CR30" s="406"/>
      <c r="CS30" s="406"/>
      <c r="CT30" s="406"/>
      <c r="CU30" s="406"/>
      <c r="CV30" s="406"/>
      <c r="CW30" s="406"/>
      <c r="CX30" s="406"/>
      <c r="CY30" s="406"/>
      <c r="CZ30" s="406"/>
      <c r="DA30" s="406"/>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256" ht="17.25" customHeight="1">
      <c r="C31" s="834"/>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8"/>
      <c r="BB31" s="941"/>
      <c r="BC31" s="97"/>
      <c r="BD31" s="434">
        <v>16</v>
      </c>
      <c r="BE31" s="435" t="s">
        <v>92</v>
      </c>
      <c r="BF31" s="314" t="s">
        <v>5</v>
      </c>
      <c r="BG31" s="301" t="str">
        <f>IF(OR(ISBLANK(F14),ISBLANK(F9),ISBLANK(F11)),"N/A",F14*1000/(F$9*F$11/100))</f>
        <v>N/A</v>
      </c>
      <c r="BH31" s="301"/>
      <c r="BI31" s="301" t="str">
        <f>IF(OR(ISBLANK(H14),ISBLANK(H9),ISBLANK(H11)),"N/A",H14*1000/(H$9*H$11/100))</f>
        <v>N/A</v>
      </c>
      <c r="BJ31" s="301"/>
      <c r="BK31" s="301" t="str">
        <f>IF(OR(ISBLANK(J14),ISBLANK(J9),ISBLANK(J11)),"N/A",J14*1000/(J$9*J$11/100))</f>
        <v>N/A</v>
      </c>
      <c r="BL31" s="301"/>
      <c r="BM31" s="301" t="str">
        <f>IF(OR(ISBLANK(L14),ISBLANK(L9),ISBLANK(L11)),"N/A",L14*1000/(L$9*L$11/100))</f>
        <v>N/A</v>
      </c>
      <c r="BN31" s="301"/>
      <c r="BO31" s="301" t="str">
        <f>IF(OR(ISBLANK(N14),ISBLANK(N9),ISBLANK(N11)),"N/A",N14*1000/(N$9*N$11/100))</f>
        <v>N/A</v>
      </c>
      <c r="BP31" s="301"/>
      <c r="BQ31" s="301" t="str">
        <f>IF(OR(ISBLANK(P14),ISBLANK(P9),ISBLANK(P11)),"N/A",P14*1000/(P$9*P$11/100))</f>
        <v>N/A</v>
      </c>
      <c r="BR31" s="301"/>
      <c r="BS31" s="301" t="str">
        <f>IF(OR(ISBLANK(R14),ISBLANK(R9),ISBLANK(R11)),"N/A",R14*1000/(R$9*R$11/100))</f>
        <v>N/A</v>
      </c>
      <c r="BT31" s="301"/>
      <c r="BU31" s="301" t="str">
        <f>IF(OR(ISBLANK(T14),ISBLANK(T9),ISBLANK(T11)),"N/A",T14*1000/(T$9*T$11/100))</f>
        <v>N/A</v>
      </c>
      <c r="BV31" s="301"/>
      <c r="BW31" s="301" t="str">
        <f>IF(OR(ISBLANK(V14),ISBLANK(V9),ISBLANK(V11)),"N/A",V14*1000/(V$9*V$11/100))</f>
        <v>N/A</v>
      </c>
      <c r="BX31" s="301"/>
      <c r="BY31" s="301" t="str">
        <f>IF(OR(ISBLANK(X14),ISBLANK(X9),ISBLANK(X11)),"N/A",X14*1000/(X$9*X$11/100))</f>
        <v>N/A</v>
      </c>
      <c r="BZ31" s="301"/>
      <c r="CA31" s="301" t="str">
        <f>IF(OR(ISBLANK(Z14),ISBLANK(Z9),ISBLANK(Z11)),"N/A",Z14*1000/(Z$9*Z$11/100))</f>
        <v>N/A</v>
      </c>
      <c r="CB31" s="301"/>
      <c r="CC31" s="301" t="str">
        <f>IF(OR(ISBLANK(AB14),ISBLANK(AB9),ISBLANK(AB11)),"N/A",AB14*1000/(AB$9*AB$11/100))</f>
        <v>N/A</v>
      </c>
      <c r="CD31" s="301"/>
      <c r="CE31" s="301" t="str">
        <f>IF(OR(ISBLANK(AD14),ISBLANK(AD9),ISBLANK(AD11)),"N/A",AD14*1000/(AD$9*AD$11/100))</f>
        <v>N/A</v>
      </c>
      <c r="CF31" s="301"/>
      <c r="CG31" s="301" t="str">
        <f>IF(OR(ISBLANK(AF14),ISBLANK(AF9),ISBLANK(AF11)),"N/A",AF14*1000/(AF$9*AF$11/100))</f>
        <v>N/A</v>
      </c>
      <c r="CH31" s="301"/>
      <c r="CI31" s="301" t="str">
        <f>IF(OR(ISBLANK(AH14),ISBLANK(AH9),ISBLANK(AH11)),"N/A",AH14*1000/(AH$9*AH$11/100))</f>
        <v>N/A</v>
      </c>
      <c r="CJ31" s="301"/>
      <c r="CK31" s="301" t="str">
        <f>IF(OR(ISBLANK(AJ14),ISBLANK(AJ9),ISBLANK(AJ11)),"N/A",AJ14*1000/(AJ$9*AJ$11/100))</f>
        <v>N/A</v>
      </c>
      <c r="CL31" s="301"/>
      <c r="CM31" s="301" t="str">
        <f>IF(OR(ISBLANK(AL14),ISBLANK(AL9),ISBLANK(AL11)),"N/A",AL14*1000/(AL$9*AL$11/100))</f>
        <v>N/A</v>
      </c>
      <c r="CN31" s="301"/>
      <c r="CO31" s="301" t="str">
        <f>IF(OR(ISBLANK(AN14),ISBLANK(AN9),ISBLANK(AN11)),"N/A",AN14*1000/(AN$9*AN$11/100))</f>
        <v>N/A</v>
      </c>
      <c r="CP31" s="301"/>
      <c r="CQ31" s="301" t="str">
        <f>IF(OR(ISBLANK(AP14),ISBLANK(AP9),ISBLANK(AP11)),"N/A",AP14*1000/(AP$9*AP$11/100))</f>
        <v>N/A</v>
      </c>
      <c r="CR31" s="301"/>
      <c r="CS31" s="301" t="str">
        <f>IF(OR(ISBLANK(AR14),ISBLANK(AR9),ISBLANK(AR11)),"N/A",AR14*1000/(AR$9*AR$11/100))</f>
        <v>N/A</v>
      </c>
      <c r="CT31" s="301"/>
      <c r="CU31" s="301" t="str">
        <f>IF(OR(ISBLANK(AT14),ISBLANK(AT9),ISBLANK(AT11)),"N/A",AT14*1000/(AT$9*AT$11/100))</f>
        <v>N/A</v>
      </c>
      <c r="CV31" s="301"/>
      <c r="CW31" s="301" t="str">
        <f>IF(OR(ISBLANK(AV14),ISBLANK(AV9),ISBLANK(AV11)),"N/A",AV14*1000/(AV$9*AV$11/100))</f>
        <v>N/A</v>
      </c>
      <c r="CX31" s="301"/>
      <c r="CY31" s="301" t="str">
        <f>IF(OR(ISBLANK(AX14),ISBLANK(AX9),ISBLANK(AX11)),"N/A",AX14*1000/(AX$9*AX$11/100))</f>
        <v>N/A</v>
      </c>
      <c r="CZ31" s="301"/>
      <c r="DA31" s="301" t="str">
        <f>IF(OR(ISBLANK(AZ14),ISBLANK(AZ9),ISBLANK(AZ11)),"N/A",AZ14*1000/(AZ$9*AZ$11/100))</f>
        <v>N/A</v>
      </c>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3:256" ht="16.5" customHeight="1">
      <c r="C32" s="835"/>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95"/>
      <c r="AC32" s="895"/>
      <c r="AD32" s="895"/>
      <c r="AE32" s="895"/>
      <c r="AF32" s="895"/>
      <c r="AG32" s="895"/>
      <c r="AH32" s="895"/>
      <c r="AI32" s="895"/>
      <c r="AJ32" s="895"/>
      <c r="AK32" s="895"/>
      <c r="AL32" s="895"/>
      <c r="AM32" s="895"/>
      <c r="AN32" s="895"/>
      <c r="AO32" s="895"/>
      <c r="AP32" s="895"/>
      <c r="AQ32" s="895"/>
      <c r="AR32" s="895"/>
      <c r="AS32" s="895"/>
      <c r="AT32" s="895"/>
      <c r="AU32" s="895"/>
      <c r="AV32" s="895"/>
      <c r="AW32" s="895"/>
      <c r="AX32" s="895"/>
      <c r="AY32" s="895"/>
      <c r="AZ32" s="895"/>
      <c r="BA32" s="895"/>
      <c r="BB32" s="939"/>
      <c r="BC32" s="97"/>
      <c r="BD32" s="437" t="s">
        <v>86</v>
      </c>
      <c r="BE32" s="452" t="s">
        <v>317</v>
      </c>
      <c r="BF32" s="299"/>
      <c r="BG32" s="302" t="str">
        <f>IF(BG31="N/A","N/A",IF(BG31&lt;100,"&lt;&gt;",IF(BG31&gt;1000,"&lt;&gt;","ok")))</f>
        <v>N/A</v>
      </c>
      <c r="BH32" s="302"/>
      <c r="BI32" s="302" t="str">
        <f>IF(BI31="N/A","N/A",IF(BI31&lt;100,"&lt;&gt;",IF(BI31&gt;1000,"&lt;&gt;","ok")))</f>
        <v>N/A</v>
      </c>
      <c r="BJ32" s="302"/>
      <c r="BK32" s="302" t="str">
        <f>IF(BK31="N/A","N/A",IF(BK31&lt;100,"&lt;&gt;",IF(BK31&gt;1000,"&lt;&gt;","ok")))</f>
        <v>N/A</v>
      </c>
      <c r="BL32" s="302"/>
      <c r="BM32" s="302" t="str">
        <f>IF(BM31="N/A","N/A",IF(BM31&lt;100,"&lt;&gt;",IF(BM31&gt;1000,"&lt;&gt;","ok")))</f>
        <v>N/A</v>
      </c>
      <c r="BN32" s="302"/>
      <c r="BO32" s="302" t="str">
        <f>IF(BO31="N/A","N/A",IF(BO31&lt;100,"&lt;&gt;",IF(BO31&gt;1000,"&lt;&gt;","ok")))</f>
        <v>N/A</v>
      </c>
      <c r="BP32" s="302"/>
      <c r="BQ32" s="302" t="str">
        <f>IF(BQ31="N/A","N/A",IF(BQ31&lt;100,"&lt;&gt;",IF(BQ31&gt;1000,"&lt;&gt;","ok")))</f>
        <v>N/A</v>
      </c>
      <c r="BR32" s="302"/>
      <c r="BS32" s="302" t="str">
        <f>IF(BS31="N/A","N/A",IF(BS31&lt;100,"&lt;&gt;",IF(BS31&gt;1000,"&lt;&gt;","ok")))</f>
        <v>N/A</v>
      </c>
      <c r="BT32" s="302"/>
      <c r="BU32" s="302" t="str">
        <f>IF(BU31="N/A","N/A",IF(BU31&lt;100,"&lt;&gt;",IF(BU31&gt;1000,"&lt;&gt;","ok")))</f>
        <v>N/A</v>
      </c>
      <c r="BV32" s="302"/>
      <c r="BW32" s="302" t="str">
        <f>IF(BW31="N/A","N/A",IF(BW31&lt;100,"&lt;&gt;",IF(BW31&gt;1000,"&lt;&gt;","ok")))</f>
        <v>N/A</v>
      </c>
      <c r="BX32" s="302"/>
      <c r="BY32" s="302" t="str">
        <f>IF(BY31="N/A","N/A",IF(BY31&lt;100,"&lt;&gt;",IF(BY31&gt;1000,"&lt;&gt;","ok")))</f>
        <v>N/A</v>
      </c>
      <c r="BZ32" s="302"/>
      <c r="CA32" s="302" t="str">
        <f>IF(CA31="N/A","N/A",IF(CA31&lt;100,"&lt;&gt;",IF(CA31&gt;1000,"&lt;&gt;","ok")))</f>
        <v>N/A</v>
      </c>
      <c r="CB32" s="302"/>
      <c r="CC32" s="302" t="str">
        <f>IF(CC31="N/A","N/A",IF(CC31&lt;100,"&lt;&gt;",IF(CC31&gt;1000,"&lt;&gt;","ok")))</f>
        <v>N/A</v>
      </c>
      <c r="CD32" s="302"/>
      <c r="CE32" s="302" t="str">
        <f>IF(CE31="N/A","N/A",IF(CE31&lt;100,"&lt;&gt;",IF(CE31&gt;1000,"&lt;&gt;","ok")))</f>
        <v>N/A</v>
      </c>
      <c r="CF32" s="302"/>
      <c r="CG32" s="302" t="str">
        <f>IF(CG31="N/A","N/A",IF(CG31&lt;100,"&lt;&gt;",IF(CG31&gt;1000,"&lt;&gt;","ok")))</f>
        <v>N/A</v>
      </c>
      <c r="CH32" s="302"/>
      <c r="CI32" s="302" t="str">
        <f>IF(CI31="N/A","N/A",IF(CI31&lt;100,"&lt;&gt;",IF(CI31&gt;1000,"&lt;&gt;","ok")))</f>
        <v>N/A</v>
      </c>
      <c r="CJ32" s="302"/>
      <c r="CK32" s="302" t="str">
        <f>IF(CK31="N/A","N/A",IF(CK31&lt;100,"&lt;&gt;",IF(CK31&gt;1000,"&lt;&gt;","ok")))</f>
        <v>N/A</v>
      </c>
      <c r="CL32" s="302"/>
      <c r="CM32" s="302" t="str">
        <f>IF(CM31="N/A","N/A",IF(CM31&lt;100,"&lt;&gt;",IF(CM31&gt;1000,"&lt;&gt;","ok")))</f>
        <v>N/A</v>
      </c>
      <c r="CN32" s="302"/>
      <c r="CO32" s="302" t="str">
        <f>IF(CO31="N/A","N/A",IF(CO31&lt;100,"&lt;&gt;",IF(CO31&gt;1000,"&lt;&gt;","ok")))</f>
        <v>N/A</v>
      </c>
      <c r="CP32" s="302"/>
      <c r="CQ32" s="302" t="str">
        <f>IF(CQ31="N/A","N/A",IF(CQ31&lt;100,"&lt;&gt;",IF(CQ31&gt;1000,"&lt;&gt;","ok")))</f>
        <v>N/A</v>
      </c>
      <c r="CR32" s="302"/>
      <c r="CS32" s="302" t="str">
        <f>IF(CS31="N/A","N/A",IF(CS31&lt;100,"&lt;&gt;",IF(CS31&gt;1000,"&lt;&gt;","ok")))</f>
        <v>N/A</v>
      </c>
      <c r="CT32" s="302"/>
      <c r="CU32" s="302" t="str">
        <f>IF(CU31="N/A","N/A",IF(CU31&lt;100,"&lt;&gt;",IF(CU31&gt;1000,"&lt;&gt;","ok")))</f>
        <v>N/A</v>
      </c>
      <c r="CV32" s="302"/>
      <c r="CW32" s="302" t="str">
        <f>IF(CW31="N/A","N/A",IF(CW31&lt;100,"&lt;&gt;",IF(CW31&gt;1000,"&lt;&gt;","ok")))</f>
        <v>N/A</v>
      </c>
      <c r="CX32" s="302"/>
      <c r="CY32" s="302" t="str">
        <f>IF(CY31="N/A","N/A",IF(CY31&lt;100,"&lt;&gt;",IF(CY31&gt;1000,"&lt;&gt;","ok")))</f>
        <v>N/A</v>
      </c>
      <c r="CZ32" s="302"/>
      <c r="DA32" s="302" t="str">
        <f>IF(DA31="N/A","N/A",IF(DA31&lt;100,"&lt;&gt;",IF(DA31&gt;1000,"&lt;&gt;","ok")))</f>
        <v>N/A</v>
      </c>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c r="C33" s="835"/>
      <c r="D33" s="895"/>
      <c r="E33" s="895"/>
      <c r="F33" s="895"/>
      <c r="G33" s="895"/>
      <c r="H33" s="895"/>
      <c r="I33" s="895"/>
      <c r="J33" s="895"/>
      <c r="K33" s="895"/>
      <c r="L33" s="895"/>
      <c r="M33" s="895"/>
      <c r="N33" s="895"/>
      <c r="O33" s="895"/>
      <c r="P33" s="895"/>
      <c r="Q33" s="895"/>
      <c r="R33" s="895"/>
      <c r="S33" s="895"/>
      <c r="T33" s="895"/>
      <c r="U33" s="895"/>
      <c r="V33" s="895"/>
      <c r="W33" s="895"/>
      <c r="X33" s="895"/>
      <c r="Y33" s="895"/>
      <c r="Z33" s="895"/>
      <c r="AA33" s="895"/>
      <c r="AB33" s="895"/>
      <c r="AC33" s="895"/>
      <c r="AD33" s="895"/>
      <c r="AE33" s="895"/>
      <c r="AF33" s="895"/>
      <c r="AG33" s="895"/>
      <c r="AH33" s="895"/>
      <c r="AI33" s="895"/>
      <c r="AJ33" s="895"/>
      <c r="AK33" s="895"/>
      <c r="AL33" s="895"/>
      <c r="AM33" s="895"/>
      <c r="AN33" s="895"/>
      <c r="AO33" s="895"/>
      <c r="AP33" s="895"/>
      <c r="AQ33" s="895"/>
      <c r="AR33" s="895"/>
      <c r="AS33" s="895"/>
      <c r="AT33" s="895"/>
      <c r="AU33" s="895"/>
      <c r="AV33" s="895"/>
      <c r="AW33" s="895"/>
      <c r="AX33" s="895"/>
      <c r="AY33" s="895"/>
      <c r="AZ33" s="895"/>
      <c r="BA33" s="895"/>
      <c r="BB33" s="939"/>
      <c r="BC33" s="97"/>
      <c r="BD33" s="367" t="s">
        <v>74</v>
      </c>
      <c r="BE33" s="446" t="s">
        <v>75</v>
      </c>
      <c r="BF33" s="404"/>
      <c r="BG33" s="404"/>
      <c r="BH33" s="404"/>
      <c r="BI33" s="404"/>
      <c r="BJ33" s="404"/>
      <c r="BK33" s="404"/>
      <c r="BL33" s="404"/>
      <c r="BM33" s="404"/>
      <c r="BN33" s="404"/>
      <c r="BO33" s="404"/>
      <c r="BP33" s="404"/>
      <c r="BQ33" s="404"/>
      <c r="BR33" s="404"/>
      <c r="BS33" s="404"/>
      <c r="BT33" s="404"/>
      <c r="BU33" s="404"/>
      <c r="BV33" s="404"/>
      <c r="BW33" s="404"/>
      <c r="BX33" s="404"/>
      <c r="BY33" s="404"/>
      <c r="BZ33" s="404"/>
      <c r="CA33" s="404"/>
      <c r="CB33" s="404"/>
      <c r="CC33" s="404"/>
      <c r="CD33" s="404"/>
      <c r="CE33" s="404"/>
      <c r="CF33" s="404"/>
      <c r="CG33" s="404"/>
      <c r="CH33" s="404"/>
      <c r="CI33" s="273"/>
      <c r="CJ33" s="273"/>
      <c r="CK33" s="273"/>
      <c r="CL33" s="273"/>
      <c r="CM33" s="404"/>
      <c r="CN33" s="404"/>
      <c r="CO33" s="273"/>
      <c r="CP33" s="273"/>
      <c r="CQ33" s="273"/>
      <c r="CR33" s="273"/>
      <c r="CS33" s="404"/>
      <c r="CT33" s="404"/>
      <c r="CU33" s="273"/>
      <c r="CV33" s="273"/>
      <c r="CW33" s="404"/>
      <c r="CX33" s="404"/>
      <c r="CY33" s="273"/>
      <c r="CZ33" s="273"/>
      <c r="DA33" s="404"/>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c r="C34" s="835"/>
      <c r="D34" s="895"/>
      <c r="E34" s="895"/>
      <c r="F34" s="895"/>
      <c r="G34" s="895"/>
      <c r="H34" s="895"/>
      <c r="I34" s="895"/>
      <c r="J34" s="895"/>
      <c r="K34" s="895"/>
      <c r="L34" s="895"/>
      <c r="M34" s="895"/>
      <c r="N34" s="895"/>
      <c r="O34" s="895"/>
      <c r="P34" s="895"/>
      <c r="Q34" s="895"/>
      <c r="R34" s="895"/>
      <c r="S34" s="895"/>
      <c r="T34" s="895"/>
      <c r="U34" s="895"/>
      <c r="V34" s="895"/>
      <c r="W34" s="895"/>
      <c r="X34" s="895"/>
      <c r="Y34" s="895"/>
      <c r="Z34" s="895"/>
      <c r="AA34" s="895"/>
      <c r="AB34" s="895"/>
      <c r="AC34" s="895"/>
      <c r="AD34" s="895"/>
      <c r="AE34" s="895"/>
      <c r="AF34" s="895"/>
      <c r="AG34" s="895"/>
      <c r="AH34" s="895"/>
      <c r="AI34" s="895"/>
      <c r="AJ34" s="895"/>
      <c r="AK34" s="895"/>
      <c r="AL34" s="895"/>
      <c r="AM34" s="895"/>
      <c r="AN34" s="895"/>
      <c r="AO34" s="895"/>
      <c r="AP34" s="895"/>
      <c r="AQ34" s="895"/>
      <c r="AR34" s="895"/>
      <c r="AS34" s="895"/>
      <c r="AT34" s="895"/>
      <c r="AU34" s="895"/>
      <c r="AV34" s="895"/>
      <c r="AW34" s="895"/>
      <c r="AX34" s="895"/>
      <c r="AY34" s="895"/>
      <c r="AZ34" s="895"/>
      <c r="BA34" s="895"/>
      <c r="BB34" s="939"/>
      <c r="BC34" s="97"/>
      <c r="BD34" s="367" t="s">
        <v>76</v>
      </c>
      <c r="BE34" s="446" t="s">
        <v>77</v>
      </c>
      <c r="BF34" s="397"/>
      <c r="BG34" s="397"/>
      <c r="BH34" s="397"/>
      <c r="BI34" s="397"/>
      <c r="BJ34" s="397"/>
      <c r="BK34" s="397"/>
      <c r="BL34" s="397"/>
      <c r="BM34" s="397"/>
      <c r="BN34" s="397"/>
      <c r="BO34" s="397"/>
      <c r="BP34" s="397"/>
      <c r="BQ34" s="397"/>
      <c r="BR34" s="397"/>
      <c r="BS34" s="397"/>
      <c r="BT34" s="397"/>
      <c r="BU34" s="397"/>
      <c r="BV34" s="397"/>
      <c r="BW34" s="397"/>
      <c r="BX34" s="397"/>
      <c r="BY34" s="397"/>
      <c r="BZ34" s="397"/>
      <c r="CA34" s="397"/>
      <c r="CB34" s="397"/>
      <c r="CC34" s="397"/>
      <c r="CD34" s="397"/>
      <c r="CE34" s="397"/>
      <c r="CF34" s="397"/>
      <c r="CG34" s="397"/>
      <c r="CH34" s="397"/>
      <c r="CI34" s="273"/>
      <c r="CJ34" s="273"/>
      <c r="CK34" s="273"/>
      <c r="CL34" s="273"/>
      <c r="CM34" s="397"/>
      <c r="CN34" s="397"/>
      <c r="CO34" s="273"/>
      <c r="CP34" s="273"/>
      <c r="CQ34" s="273"/>
      <c r="CR34" s="273"/>
      <c r="CS34" s="397"/>
      <c r="CT34" s="397"/>
      <c r="CU34" s="273"/>
      <c r="CV34" s="273"/>
      <c r="CW34" s="397"/>
      <c r="CX34" s="397"/>
      <c r="CY34" s="273"/>
      <c r="CZ34" s="273"/>
      <c r="DA34" s="397"/>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c r="C35" s="83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5"/>
      <c r="AY35" s="895"/>
      <c r="AZ35" s="895"/>
      <c r="BA35" s="895"/>
      <c r="BB35" s="939"/>
      <c r="BC35" s="97"/>
      <c r="BD35" s="368" t="s">
        <v>78</v>
      </c>
      <c r="BE35" s="446" t="s">
        <v>79</v>
      </c>
      <c r="BF35" s="397"/>
      <c r="BG35" s="397"/>
      <c r="BH35" s="397"/>
      <c r="BI35" s="397"/>
      <c r="BJ35" s="397"/>
      <c r="BK35" s="397"/>
      <c r="BL35" s="397"/>
      <c r="BM35" s="397"/>
      <c r="BN35" s="397"/>
      <c r="BO35" s="397"/>
      <c r="BP35" s="397"/>
      <c r="BQ35" s="397"/>
      <c r="BR35" s="397"/>
      <c r="BS35" s="397"/>
      <c r="BT35" s="397"/>
      <c r="BU35" s="397"/>
      <c r="BV35" s="397"/>
      <c r="BW35" s="397"/>
      <c r="BX35" s="397"/>
      <c r="BY35" s="397"/>
      <c r="BZ35" s="397"/>
      <c r="CA35" s="397"/>
      <c r="CB35" s="397"/>
      <c r="CC35" s="397"/>
      <c r="CD35" s="397"/>
      <c r="CE35" s="397"/>
      <c r="CF35" s="397"/>
      <c r="CG35" s="397"/>
      <c r="CH35" s="397"/>
      <c r="CI35" s="273"/>
      <c r="CJ35" s="273"/>
      <c r="CK35" s="273"/>
      <c r="CL35" s="273"/>
      <c r="CM35" s="397"/>
      <c r="CN35" s="397"/>
      <c r="CO35" s="273"/>
      <c r="CP35" s="273"/>
      <c r="CQ35" s="273"/>
      <c r="CR35" s="273"/>
      <c r="CS35" s="397"/>
      <c r="CT35" s="397"/>
      <c r="CU35" s="273"/>
      <c r="CV35" s="273"/>
      <c r="CW35" s="397"/>
      <c r="CX35" s="397"/>
      <c r="CY35" s="273"/>
      <c r="CZ35" s="273"/>
      <c r="DA35" s="397"/>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c r="C36" s="835"/>
      <c r="D36" s="895"/>
      <c r="E36" s="895"/>
      <c r="F36" s="895"/>
      <c r="G36" s="895"/>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5"/>
      <c r="AY36" s="895"/>
      <c r="AZ36" s="895"/>
      <c r="BA36" s="895"/>
      <c r="BB36" s="939"/>
      <c r="BC36" s="97"/>
      <c r="BD36" s="942"/>
      <c r="BE36" s="942"/>
      <c r="BF36" s="942"/>
      <c r="BG36" s="942"/>
      <c r="BH36" s="942"/>
      <c r="BI36" s="942"/>
      <c r="BJ36" s="942"/>
      <c r="BK36" s="942"/>
      <c r="BL36" s="942"/>
      <c r="BM36" s="942"/>
      <c r="BN36" s="942"/>
      <c r="BO36" s="942"/>
      <c r="BP36" s="942"/>
      <c r="BQ36" s="942"/>
      <c r="BR36" s="942"/>
      <c r="BS36" s="942"/>
      <c r="BT36" s="942"/>
      <c r="BU36" s="273"/>
      <c r="BV36" s="273"/>
      <c r="BW36" s="273"/>
      <c r="BX36" s="273"/>
      <c r="BY36" s="273"/>
      <c r="BZ36" s="273"/>
      <c r="CA36" s="273"/>
      <c r="CB36" s="273"/>
      <c r="CC36" s="273"/>
      <c r="CD36" s="273"/>
      <c r="CE36" s="273"/>
      <c r="CF36" s="273"/>
      <c r="CG36" s="273"/>
      <c r="CH36" s="273"/>
      <c r="CI36" s="273"/>
      <c r="CJ36" s="273"/>
      <c r="CK36" s="273"/>
      <c r="CL36" s="273"/>
      <c r="CM36" s="273"/>
      <c r="CN36" s="273"/>
      <c r="CO36" s="273"/>
      <c r="CP36" s="273"/>
      <c r="CQ36" s="273"/>
      <c r="CR36" s="273"/>
      <c r="CS36" s="273"/>
      <c r="CT36" s="273"/>
      <c r="CU36" s="273"/>
      <c r="CV36" s="273"/>
      <c r="CW36" s="273"/>
      <c r="CX36" s="273"/>
      <c r="CY36" s="273"/>
      <c r="CZ36" s="273"/>
      <c r="DA36" s="273"/>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c r="C37" s="835"/>
      <c r="D37" s="895"/>
      <c r="E37" s="895"/>
      <c r="F37" s="895"/>
      <c r="G37" s="895"/>
      <c r="H37" s="895"/>
      <c r="I37" s="895"/>
      <c r="J37" s="895"/>
      <c r="K37" s="895"/>
      <c r="L37" s="895"/>
      <c r="M37" s="895"/>
      <c r="N37" s="895"/>
      <c r="O37" s="895"/>
      <c r="P37" s="895"/>
      <c r="Q37" s="895"/>
      <c r="R37" s="895"/>
      <c r="S37" s="895"/>
      <c r="T37" s="895"/>
      <c r="U37" s="895"/>
      <c r="V37" s="895"/>
      <c r="W37" s="895"/>
      <c r="X37" s="895"/>
      <c r="Y37" s="895"/>
      <c r="Z37" s="895"/>
      <c r="AA37" s="895"/>
      <c r="AB37" s="895"/>
      <c r="AC37" s="895"/>
      <c r="AD37" s="895"/>
      <c r="AE37" s="895"/>
      <c r="AF37" s="895"/>
      <c r="AG37" s="895"/>
      <c r="AH37" s="895"/>
      <c r="AI37" s="895"/>
      <c r="AJ37" s="895"/>
      <c r="AK37" s="895"/>
      <c r="AL37" s="895"/>
      <c r="AM37" s="895"/>
      <c r="AN37" s="895"/>
      <c r="AO37" s="895"/>
      <c r="AP37" s="895"/>
      <c r="AQ37" s="895"/>
      <c r="AR37" s="895"/>
      <c r="AS37" s="895"/>
      <c r="AT37" s="895"/>
      <c r="AU37" s="895"/>
      <c r="AV37" s="895"/>
      <c r="AW37" s="895"/>
      <c r="AX37" s="895"/>
      <c r="AY37" s="895"/>
      <c r="AZ37" s="895"/>
      <c r="BA37" s="895"/>
      <c r="BB37" s="939"/>
      <c r="BC37" s="97"/>
      <c r="BD37" s="942"/>
      <c r="BE37" s="942"/>
      <c r="BF37" s="942"/>
      <c r="BG37" s="942"/>
      <c r="BH37" s="942"/>
      <c r="BI37" s="942"/>
      <c r="BJ37" s="942"/>
      <c r="BK37" s="942"/>
      <c r="BL37" s="942"/>
      <c r="BM37" s="942"/>
      <c r="BN37" s="942"/>
      <c r="BO37" s="942"/>
      <c r="BP37" s="942"/>
      <c r="BQ37" s="942"/>
      <c r="BR37" s="942"/>
      <c r="BS37" s="942"/>
      <c r="BT37" s="942"/>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73"/>
      <c r="CQ37" s="273"/>
      <c r="CR37" s="273"/>
      <c r="CS37" s="273"/>
      <c r="CT37" s="273"/>
      <c r="CU37" s="273"/>
      <c r="CV37" s="273"/>
      <c r="CW37" s="273"/>
      <c r="CX37" s="273"/>
      <c r="CY37" s="273"/>
      <c r="CZ37" s="273"/>
      <c r="DA37" s="273"/>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c r="C38" s="835"/>
      <c r="D38" s="895"/>
      <c r="E38" s="895"/>
      <c r="F38" s="895"/>
      <c r="G38" s="895"/>
      <c r="H38" s="895"/>
      <c r="I38" s="895"/>
      <c r="J38" s="895"/>
      <c r="K38" s="895"/>
      <c r="L38" s="895"/>
      <c r="M38" s="895"/>
      <c r="N38" s="895"/>
      <c r="O38" s="895"/>
      <c r="P38" s="895"/>
      <c r="Q38" s="895"/>
      <c r="R38" s="895"/>
      <c r="S38" s="895"/>
      <c r="T38" s="895"/>
      <c r="U38" s="895"/>
      <c r="V38" s="895"/>
      <c r="W38" s="895"/>
      <c r="X38" s="895"/>
      <c r="Y38" s="895"/>
      <c r="Z38" s="895"/>
      <c r="AA38" s="895"/>
      <c r="AB38" s="895"/>
      <c r="AC38" s="895"/>
      <c r="AD38" s="895"/>
      <c r="AE38" s="895"/>
      <c r="AF38" s="895"/>
      <c r="AG38" s="895"/>
      <c r="AH38" s="895"/>
      <c r="AI38" s="895"/>
      <c r="AJ38" s="895"/>
      <c r="AK38" s="895"/>
      <c r="AL38" s="895"/>
      <c r="AM38" s="895"/>
      <c r="AN38" s="895"/>
      <c r="AO38" s="895"/>
      <c r="AP38" s="895"/>
      <c r="AQ38" s="895"/>
      <c r="AR38" s="895"/>
      <c r="AS38" s="895"/>
      <c r="AT38" s="895"/>
      <c r="AU38" s="895"/>
      <c r="AV38" s="895"/>
      <c r="AW38" s="895"/>
      <c r="AX38" s="895"/>
      <c r="AY38" s="895"/>
      <c r="AZ38" s="895"/>
      <c r="BA38" s="895"/>
      <c r="BB38" s="939"/>
      <c r="BC38" s="97"/>
      <c r="BD38" s="942"/>
      <c r="BE38" s="942"/>
      <c r="BF38" s="942"/>
      <c r="BG38" s="942"/>
      <c r="BH38" s="942"/>
      <c r="BI38" s="942"/>
      <c r="BJ38" s="942"/>
      <c r="BK38" s="942"/>
      <c r="BL38" s="942"/>
      <c r="BM38" s="942"/>
      <c r="BN38" s="942"/>
      <c r="BO38" s="942"/>
      <c r="BP38" s="942"/>
      <c r="BQ38" s="942"/>
      <c r="BR38" s="942"/>
      <c r="BS38" s="942"/>
      <c r="BT38" s="942"/>
      <c r="BU38" s="273"/>
      <c r="BV38" s="273"/>
      <c r="BW38" s="273"/>
      <c r="BX38" s="273"/>
      <c r="BY38" s="273"/>
      <c r="BZ38" s="273"/>
      <c r="CA38" s="273"/>
      <c r="CB38" s="273"/>
      <c r="CC38" s="273"/>
      <c r="CD38" s="273"/>
      <c r="CE38" s="273"/>
      <c r="CF38" s="273"/>
      <c r="CG38" s="273"/>
      <c r="CH38" s="273"/>
      <c r="CI38" s="273"/>
      <c r="CJ38" s="273"/>
      <c r="CK38" s="273"/>
      <c r="CL38" s="273"/>
      <c r="CM38" s="273"/>
      <c r="CN38" s="273"/>
      <c r="CO38" s="273"/>
      <c r="CP38" s="273"/>
      <c r="CQ38" s="273"/>
      <c r="CR38" s="273"/>
      <c r="CS38" s="273"/>
      <c r="CT38" s="273"/>
      <c r="CU38" s="273"/>
      <c r="CV38" s="273"/>
      <c r="CW38" s="273"/>
      <c r="CX38" s="273"/>
      <c r="CY38" s="273"/>
      <c r="CZ38" s="273"/>
      <c r="DA38" s="273"/>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c r="C39" s="835"/>
      <c r="D39" s="895"/>
      <c r="E39" s="895"/>
      <c r="F39" s="895"/>
      <c r="G39" s="895"/>
      <c r="H39" s="895"/>
      <c r="I39" s="895"/>
      <c r="J39" s="895"/>
      <c r="K39" s="895"/>
      <c r="L39" s="895"/>
      <c r="M39" s="895"/>
      <c r="N39" s="895"/>
      <c r="O39" s="895"/>
      <c r="P39" s="895"/>
      <c r="Q39" s="895"/>
      <c r="R39" s="895"/>
      <c r="S39" s="895"/>
      <c r="T39" s="895"/>
      <c r="U39" s="895"/>
      <c r="V39" s="895"/>
      <c r="W39" s="895"/>
      <c r="X39" s="895"/>
      <c r="Y39" s="895"/>
      <c r="Z39" s="895"/>
      <c r="AA39" s="895"/>
      <c r="AB39" s="895"/>
      <c r="AC39" s="895"/>
      <c r="AD39" s="895"/>
      <c r="AE39" s="895"/>
      <c r="AF39" s="895"/>
      <c r="AG39" s="895"/>
      <c r="AH39" s="895"/>
      <c r="AI39" s="895"/>
      <c r="AJ39" s="895"/>
      <c r="AK39" s="895"/>
      <c r="AL39" s="895"/>
      <c r="AM39" s="895"/>
      <c r="AN39" s="895"/>
      <c r="AO39" s="895"/>
      <c r="AP39" s="895"/>
      <c r="AQ39" s="895"/>
      <c r="AR39" s="895"/>
      <c r="AS39" s="895"/>
      <c r="AT39" s="895"/>
      <c r="AU39" s="895"/>
      <c r="AV39" s="895"/>
      <c r="AW39" s="895"/>
      <c r="AX39" s="895"/>
      <c r="AY39" s="895"/>
      <c r="AZ39" s="895"/>
      <c r="BA39" s="895"/>
      <c r="BB39" s="939"/>
      <c r="BC39" s="97"/>
      <c r="BD39" s="942"/>
      <c r="BE39" s="942"/>
      <c r="BF39" s="942"/>
      <c r="BG39" s="942"/>
      <c r="BH39" s="942"/>
      <c r="BI39" s="942"/>
      <c r="BJ39" s="942"/>
      <c r="BK39" s="942"/>
      <c r="BL39" s="942"/>
      <c r="BM39" s="942"/>
      <c r="BN39" s="942"/>
      <c r="BO39" s="942"/>
      <c r="BP39" s="942"/>
      <c r="BQ39" s="942"/>
      <c r="BR39" s="942"/>
      <c r="BS39" s="942"/>
      <c r="BT39" s="942"/>
      <c r="BU39" s="273"/>
      <c r="BV39" s="273"/>
      <c r="BW39" s="273"/>
      <c r="BX39" s="273"/>
      <c r="BY39" s="273"/>
      <c r="BZ39" s="273"/>
      <c r="CA39" s="273"/>
      <c r="CB39" s="273"/>
      <c r="CC39" s="273"/>
      <c r="CD39" s="273"/>
      <c r="CE39" s="273"/>
      <c r="CF39" s="273"/>
      <c r="CG39" s="273"/>
      <c r="CH39" s="273"/>
      <c r="CI39" s="273"/>
      <c r="CJ39" s="273"/>
      <c r="CK39" s="273"/>
      <c r="CL39" s="273"/>
      <c r="CM39" s="273"/>
      <c r="CN39" s="273"/>
      <c r="CO39" s="273"/>
      <c r="CP39" s="273"/>
      <c r="CQ39" s="273"/>
      <c r="CR39" s="273"/>
      <c r="CS39" s="273"/>
      <c r="CT39" s="273"/>
      <c r="CU39" s="273"/>
      <c r="CV39" s="273"/>
      <c r="CW39" s="273"/>
      <c r="CX39" s="273"/>
      <c r="CY39" s="273"/>
      <c r="CZ39" s="273"/>
      <c r="DA39" s="273"/>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c r="C40" s="835"/>
      <c r="D40" s="895"/>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5"/>
      <c r="AD40" s="895"/>
      <c r="AE40" s="895"/>
      <c r="AF40" s="895"/>
      <c r="AG40" s="895"/>
      <c r="AH40" s="895"/>
      <c r="AI40" s="895"/>
      <c r="AJ40" s="895"/>
      <c r="AK40" s="895"/>
      <c r="AL40" s="895"/>
      <c r="AM40" s="895"/>
      <c r="AN40" s="895"/>
      <c r="AO40" s="895"/>
      <c r="AP40" s="895"/>
      <c r="AQ40" s="895"/>
      <c r="AR40" s="895"/>
      <c r="AS40" s="895"/>
      <c r="AT40" s="895"/>
      <c r="AU40" s="895"/>
      <c r="AV40" s="895"/>
      <c r="AW40" s="895"/>
      <c r="AX40" s="895"/>
      <c r="AY40" s="895"/>
      <c r="AZ40" s="895"/>
      <c r="BA40" s="895"/>
      <c r="BB40" s="939"/>
      <c r="BC40" s="97"/>
      <c r="BD40" s="942"/>
      <c r="BE40" s="942"/>
      <c r="BF40" s="942"/>
      <c r="BG40" s="942"/>
      <c r="BH40" s="942"/>
      <c r="BI40" s="942"/>
      <c r="BJ40" s="942"/>
      <c r="BK40" s="942"/>
      <c r="BL40" s="942"/>
      <c r="BM40" s="942"/>
      <c r="BN40" s="942"/>
      <c r="BO40" s="942"/>
      <c r="BP40" s="942"/>
      <c r="BQ40" s="942"/>
      <c r="BR40" s="942"/>
      <c r="BS40" s="942"/>
      <c r="BT40" s="942"/>
      <c r="BU40" s="273"/>
      <c r="BV40" s="273"/>
      <c r="BW40" s="273"/>
      <c r="BX40" s="273"/>
      <c r="BY40" s="273"/>
      <c r="BZ40" s="273"/>
      <c r="CA40" s="273"/>
      <c r="CB40" s="273"/>
      <c r="CC40" s="273"/>
      <c r="CD40" s="273"/>
      <c r="CE40" s="273"/>
      <c r="CF40" s="273"/>
      <c r="CG40" s="273"/>
      <c r="CH40" s="273"/>
      <c r="CI40" s="273"/>
      <c r="CJ40" s="273"/>
      <c r="CK40" s="273"/>
      <c r="CL40" s="273"/>
      <c r="CM40" s="273"/>
      <c r="CN40" s="273"/>
      <c r="CO40" s="273"/>
      <c r="CP40" s="273"/>
      <c r="CQ40" s="273"/>
      <c r="CR40" s="273"/>
      <c r="CS40" s="273"/>
      <c r="CT40" s="273"/>
      <c r="CU40" s="273"/>
      <c r="CV40" s="273"/>
      <c r="CW40" s="273"/>
      <c r="CX40" s="273"/>
      <c r="CY40" s="273"/>
      <c r="CZ40" s="273"/>
      <c r="DA40" s="273"/>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c r="C41" s="835"/>
      <c r="D41" s="895"/>
      <c r="E41" s="895"/>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95"/>
      <c r="AR41" s="895"/>
      <c r="AS41" s="895"/>
      <c r="AT41" s="895"/>
      <c r="AU41" s="895"/>
      <c r="AV41" s="895"/>
      <c r="AW41" s="895"/>
      <c r="AX41" s="895"/>
      <c r="AY41" s="895"/>
      <c r="AZ41" s="895"/>
      <c r="BA41" s="895"/>
      <c r="BB41" s="939"/>
      <c r="BC41" s="97"/>
      <c r="BD41" s="942"/>
      <c r="BE41" s="942"/>
      <c r="BF41" s="942"/>
      <c r="BG41" s="942"/>
      <c r="BH41" s="942"/>
      <c r="BI41" s="942"/>
      <c r="BJ41" s="942"/>
      <c r="BK41" s="942"/>
      <c r="BL41" s="942"/>
      <c r="BM41" s="942"/>
      <c r="BN41" s="942"/>
      <c r="BO41" s="942"/>
      <c r="BP41" s="942"/>
      <c r="BQ41" s="942"/>
      <c r="BR41" s="942"/>
      <c r="BS41" s="942"/>
      <c r="BT41" s="942"/>
      <c r="BU41" s="273"/>
      <c r="BV41" s="273"/>
      <c r="BW41" s="273"/>
      <c r="BX41" s="273"/>
      <c r="BY41" s="273"/>
      <c r="BZ41" s="273"/>
      <c r="CA41" s="273"/>
      <c r="CB41" s="273"/>
      <c r="CC41" s="273"/>
      <c r="CD41" s="273"/>
      <c r="CE41" s="273"/>
      <c r="CF41" s="273"/>
      <c r="CG41" s="273"/>
      <c r="CH41" s="273"/>
      <c r="CI41" s="273"/>
      <c r="CJ41" s="273"/>
      <c r="CK41" s="273"/>
      <c r="CL41" s="273"/>
      <c r="CM41" s="273"/>
      <c r="CN41" s="273"/>
      <c r="CO41" s="273"/>
      <c r="CP41" s="273"/>
      <c r="CQ41" s="273"/>
      <c r="CR41" s="273"/>
      <c r="CS41" s="273"/>
      <c r="CT41" s="273"/>
      <c r="CU41" s="273"/>
      <c r="CV41" s="273"/>
      <c r="CW41" s="273"/>
      <c r="CX41" s="273"/>
      <c r="CY41" s="273"/>
      <c r="CZ41" s="273"/>
      <c r="DA41" s="273"/>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c r="C42" s="835"/>
      <c r="D42" s="895"/>
      <c r="E42" s="895"/>
      <c r="F42" s="895"/>
      <c r="G42" s="895"/>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5"/>
      <c r="AY42" s="895"/>
      <c r="AZ42" s="895"/>
      <c r="BA42" s="895"/>
      <c r="BB42" s="939"/>
      <c r="BC42" s="97"/>
      <c r="BD42" s="942"/>
      <c r="BE42" s="942"/>
      <c r="BF42" s="942"/>
      <c r="BG42" s="942"/>
      <c r="BH42" s="942"/>
      <c r="BI42" s="942"/>
      <c r="BJ42" s="942"/>
      <c r="BK42" s="942"/>
      <c r="BL42" s="942"/>
      <c r="BM42" s="942"/>
      <c r="BN42" s="942"/>
      <c r="BO42" s="942"/>
      <c r="BP42" s="942"/>
      <c r="BQ42" s="942"/>
      <c r="BR42" s="942"/>
      <c r="BS42" s="942"/>
      <c r="BT42" s="942"/>
      <c r="BU42" s="273"/>
      <c r="BV42" s="273"/>
      <c r="BW42" s="273"/>
      <c r="BX42" s="273"/>
      <c r="BY42" s="273"/>
      <c r="BZ42" s="273"/>
      <c r="CA42" s="273"/>
      <c r="CB42" s="273"/>
      <c r="CC42" s="273"/>
      <c r="CD42" s="273"/>
      <c r="CE42" s="273"/>
      <c r="CF42" s="273"/>
      <c r="CG42" s="273"/>
      <c r="CH42" s="273"/>
      <c r="CI42" s="273"/>
      <c r="CJ42" s="273"/>
      <c r="CK42" s="273"/>
      <c r="CL42" s="273"/>
      <c r="CM42" s="273"/>
      <c r="CN42" s="273"/>
      <c r="CO42" s="273"/>
      <c r="CP42" s="273"/>
      <c r="CQ42" s="273"/>
      <c r="CR42" s="273"/>
      <c r="CS42" s="273"/>
      <c r="CT42" s="273"/>
      <c r="CU42" s="273"/>
      <c r="CV42" s="273"/>
      <c r="CW42" s="273"/>
      <c r="CX42" s="273"/>
      <c r="CY42" s="273"/>
      <c r="CZ42" s="273"/>
      <c r="DA42" s="273"/>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c r="C43" s="835"/>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5"/>
      <c r="AY43" s="895"/>
      <c r="AZ43" s="895"/>
      <c r="BA43" s="895"/>
      <c r="BB43" s="939"/>
      <c r="BC43" s="97"/>
      <c r="BD43" s="942"/>
      <c r="BE43" s="942"/>
      <c r="BF43" s="942"/>
      <c r="BG43" s="942"/>
      <c r="BH43" s="942"/>
      <c r="BI43" s="942"/>
      <c r="BJ43" s="942"/>
      <c r="BK43" s="942"/>
      <c r="BL43" s="942"/>
      <c r="BM43" s="942"/>
      <c r="BN43" s="942"/>
      <c r="BO43" s="942"/>
      <c r="BP43" s="942"/>
      <c r="BQ43" s="942"/>
      <c r="BR43" s="942"/>
      <c r="BS43" s="942"/>
      <c r="BT43" s="942"/>
      <c r="BU43" s="273"/>
      <c r="BV43" s="273"/>
      <c r="BW43" s="273"/>
      <c r="BX43" s="273"/>
      <c r="BY43" s="273"/>
      <c r="BZ43" s="273"/>
      <c r="CA43" s="273"/>
      <c r="CB43" s="273"/>
      <c r="CC43" s="273"/>
      <c r="CD43" s="273"/>
      <c r="CE43" s="273"/>
      <c r="CF43" s="273"/>
      <c r="CG43" s="273"/>
      <c r="CH43" s="273"/>
      <c r="CI43" s="273"/>
      <c r="CJ43" s="273"/>
      <c r="CK43" s="273"/>
      <c r="CL43" s="273"/>
      <c r="CM43" s="273"/>
      <c r="CN43" s="273"/>
      <c r="CO43" s="273"/>
      <c r="CP43" s="273"/>
      <c r="CQ43" s="273"/>
      <c r="CR43" s="273"/>
      <c r="CS43" s="273"/>
      <c r="CT43" s="273"/>
      <c r="CU43" s="273"/>
      <c r="CV43" s="273"/>
      <c r="CW43" s="273"/>
      <c r="CX43" s="273"/>
      <c r="CY43" s="273"/>
      <c r="CZ43" s="273"/>
      <c r="DA43" s="27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c r="C44" s="835"/>
      <c r="D44" s="895"/>
      <c r="E44" s="895"/>
      <c r="F44" s="895"/>
      <c r="G44" s="895"/>
      <c r="H44" s="895"/>
      <c r="I44" s="895"/>
      <c r="J44" s="895"/>
      <c r="K44" s="895"/>
      <c r="L44" s="895"/>
      <c r="M44" s="895"/>
      <c r="N44" s="895"/>
      <c r="O44" s="895"/>
      <c r="P44" s="895"/>
      <c r="Q44" s="895"/>
      <c r="R44" s="895"/>
      <c r="S44" s="895"/>
      <c r="T44" s="895"/>
      <c r="U44" s="895"/>
      <c r="V44" s="895"/>
      <c r="W44" s="895"/>
      <c r="X44" s="895"/>
      <c r="Y44" s="895"/>
      <c r="Z44" s="895"/>
      <c r="AA44" s="895"/>
      <c r="AB44" s="895"/>
      <c r="AC44" s="895"/>
      <c r="AD44" s="895"/>
      <c r="AE44" s="895"/>
      <c r="AF44" s="895"/>
      <c r="AG44" s="895"/>
      <c r="AH44" s="895"/>
      <c r="AI44" s="895"/>
      <c r="AJ44" s="895"/>
      <c r="AK44" s="895"/>
      <c r="AL44" s="895"/>
      <c r="AM44" s="895"/>
      <c r="AN44" s="895"/>
      <c r="AO44" s="895"/>
      <c r="AP44" s="895"/>
      <c r="AQ44" s="895"/>
      <c r="AR44" s="895"/>
      <c r="AS44" s="895"/>
      <c r="AT44" s="895"/>
      <c r="AU44" s="895"/>
      <c r="AV44" s="895"/>
      <c r="AW44" s="895"/>
      <c r="AX44" s="895"/>
      <c r="AY44" s="895"/>
      <c r="AZ44" s="895"/>
      <c r="BA44" s="895"/>
      <c r="BB44" s="939"/>
      <c r="BC44" s="97"/>
      <c r="BD44" s="942"/>
      <c r="BE44" s="942"/>
      <c r="BF44" s="942"/>
      <c r="BG44" s="942"/>
      <c r="BH44" s="942"/>
      <c r="BI44" s="942"/>
      <c r="BJ44" s="942"/>
      <c r="BK44" s="942"/>
      <c r="BL44" s="942"/>
      <c r="BM44" s="942"/>
      <c r="BN44" s="942"/>
      <c r="BO44" s="942"/>
      <c r="BP44" s="942"/>
      <c r="BQ44" s="942"/>
      <c r="BR44" s="942"/>
      <c r="BS44" s="942"/>
      <c r="BT44" s="942"/>
      <c r="BU44" s="273"/>
      <c r="BV44" s="273"/>
      <c r="BW44" s="273"/>
      <c r="BX44" s="273"/>
      <c r="BY44" s="273"/>
      <c r="BZ44" s="273"/>
      <c r="CA44" s="273"/>
      <c r="CB44" s="273"/>
      <c r="CC44" s="273"/>
      <c r="CD44" s="273"/>
      <c r="CE44" s="273"/>
      <c r="CF44" s="273"/>
      <c r="CG44" s="273"/>
      <c r="CH44" s="273"/>
      <c r="CI44" s="273"/>
      <c r="CJ44" s="273"/>
      <c r="CK44" s="273"/>
      <c r="CL44" s="273"/>
      <c r="CM44" s="273"/>
      <c r="CN44" s="273"/>
      <c r="CO44" s="273"/>
      <c r="CP44" s="273"/>
      <c r="CQ44" s="273"/>
      <c r="CR44" s="273"/>
      <c r="CS44" s="273"/>
      <c r="CT44" s="273"/>
      <c r="CU44" s="273"/>
      <c r="CV44" s="273"/>
      <c r="CW44" s="273"/>
      <c r="CX44" s="273"/>
      <c r="CY44" s="273"/>
      <c r="CZ44" s="273"/>
      <c r="DA44" s="273"/>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c r="C45" s="835"/>
      <c r="D45" s="895"/>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5"/>
      <c r="AD45" s="895"/>
      <c r="AE45" s="895"/>
      <c r="AF45" s="895"/>
      <c r="AG45" s="895"/>
      <c r="AH45" s="895"/>
      <c r="AI45" s="895"/>
      <c r="AJ45" s="895"/>
      <c r="AK45" s="895"/>
      <c r="AL45" s="895"/>
      <c r="AM45" s="895"/>
      <c r="AN45" s="895"/>
      <c r="AO45" s="895"/>
      <c r="AP45" s="895"/>
      <c r="AQ45" s="895"/>
      <c r="AR45" s="895"/>
      <c r="AS45" s="895"/>
      <c r="AT45" s="895"/>
      <c r="AU45" s="895"/>
      <c r="AV45" s="895"/>
      <c r="AW45" s="895"/>
      <c r="AX45" s="895"/>
      <c r="AY45" s="895"/>
      <c r="AZ45" s="895"/>
      <c r="BA45" s="895"/>
      <c r="BB45" s="939"/>
      <c r="BC45" s="97"/>
      <c r="BD45" s="942"/>
      <c r="BE45" s="942"/>
      <c r="BF45" s="942"/>
      <c r="BG45" s="942"/>
      <c r="BH45" s="942"/>
      <c r="BI45" s="942"/>
      <c r="BJ45" s="942"/>
      <c r="BK45" s="942"/>
      <c r="BL45" s="942"/>
      <c r="BM45" s="942"/>
      <c r="BN45" s="942"/>
      <c r="BO45" s="942"/>
      <c r="BP45" s="942"/>
      <c r="BQ45" s="942"/>
      <c r="BR45" s="942"/>
      <c r="BS45" s="942"/>
      <c r="BT45" s="942"/>
      <c r="BU45" s="273"/>
      <c r="BV45" s="273"/>
      <c r="BW45" s="273"/>
      <c r="BX45" s="273"/>
      <c r="BY45" s="273"/>
      <c r="BZ45" s="273"/>
      <c r="CA45" s="273"/>
      <c r="CB45" s="273"/>
      <c r="CC45" s="273"/>
      <c r="CD45" s="273"/>
      <c r="CE45" s="273"/>
      <c r="CF45" s="273"/>
      <c r="CG45" s="273"/>
      <c r="CH45" s="273"/>
      <c r="CI45" s="273"/>
      <c r="CJ45" s="273"/>
      <c r="CK45" s="273"/>
      <c r="CL45" s="273"/>
      <c r="CM45" s="273"/>
      <c r="CN45" s="273"/>
      <c r="CO45" s="273"/>
      <c r="CP45" s="273"/>
      <c r="CQ45" s="273"/>
      <c r="CR45" s="273"/>
      <c r="CS45" s="273"/>
      <c r="CT45" s="273"/>
      <c r="CU45" s="273"/>
      <c r="CV45" s="273"/>
      <c r="CW45" s="273"/>
      <c r="CX45" s="273"/>
      <c r="CY45" s="273"/>
      <c r="CZ45" s="273"/>
      <c r="DA45" s="273"/>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c r="C46" s="835"/>
      <c r="D46" s="895"/>
      <c r="E46" s="895"/>
      <c r="F46" s="895"/>
      <c r="G46" s="895"/>
      <c r="H46" s="895"/>
      <c r="I46" s="895"/>
      <c r="J46" s="895"/>
      <c r="K46" s="895"/>
      <c r="L46" s="895"/>
      <c r="M46" s="895"/>
      <c r="N46" s="895"/>
      <c r="O46" s="895"/>
      <c r="P46" s="895"/>
      <c r="Q46" s="895"/>
      <c r="R46" s="895"/>
      <c r="S46" s="895"/>
      <c r="T46" s="895"/>
      <c r="U46" s="895"/>
      <c r="V46" s="895"/>
      <c r="W46" s="895"/>
      <c r="X46" s="895"/>
      <c r="Y46" s="895"/>
      <c r="Z46" s="895"/>
      <c r="AA46" s="895"/>
      <c r="AB46" s="895"/>
      <c r="AC46" s="895"/>
      <c r="AD46" s="895"/>
      <c r="AE46" s="895"/>
      <c r="AF46" s="895"/>
      <c r="AG46" s="895"/>
      <c r="AH46" s="895"/>
      <c r="AI46" s="895"/>
      <c r="AJ46" s="895"/>
      <c r="AK46" s="895"/>
      <c r="AL46" s="895"/>
      <c r="AM46" s="895"/>
      <c r="AN46" s="895"/>
      <c r="AO46" s="895"/>
      <c r="AP46" s="895"/>
      <c r="AQ46" s="895"/>
      <c r="AR46" s="895"/>
      <c r="AS46" s="895"/>
      <c r="AT46" s="895"/>
      <c r="AU46" s="895"/>
      <c r="AV46" s="895"/>
      <c r="AW46" s="895"/>
      <c r="AX46" s="895"/>
      <c r="AY46" s="895"/>
      <c r="AZ46" s="895"/>
      <c r="BA46" s="895"/>
      <c r="BB46" s="939"/>
      <c r="BC46" s="97"/>
      <c r="BD46" s="942"/>
      <c r="BE46" s="942"/>
      <c r="BF46" s="942"/>
      <c r="BG46" s="942"/>
      <c r="BH46" s="942"/>
      <c r="BI46" s="942"/>
      <c r="BJ46" s="942"/>
      <c r="BK46" s="942"/>
      <c r="BL46" s="942"/>
      <c r="BM46" s="942"/>
      <c r="BN46" s="942"/>
      <c r="BO46" s="942"/>
      <c r="BP46" s="942"/>
      <c r="BQ46" s="942"/>
      <c r="BR46" s="942"/>
      <c r="BS46" s="942"/>
      <c r="BT46" s="942"/>
      <c r="BU46" s="273"/>
      <c r="BV46" s="273"/>
      <c r="BW46" s="273"/>
      <c r="BX46" s="273"/>
      <c r="BY46" s="273"/>
      <c r="BZ46" s="273"/>
      <c r="CA46" s="273"/>
      <c r="CB46" s="273"/>
      <c r="CC46" s="273"/>
      <c r="CD46" s="273"/>
      <c r="CE46" s="273"/>
      <c r="CF46" s="273"/>
      <c r="CG46" s="273"/>
      <c r="CH46" s="273"/>
      <c r="CI46" s="273"/>
      <c r="CJ46" s="273"/>
      <c r="CK46" s="273"/>
      <c r="CL46" s="273"/>
      <c r="CM46" s="273"/>
      <c r="CN46" s="273"/>
      <c r="CO46" s="273"/>
      <c r="CP46" s="273"/>
      <c r="CQ46" s="273"/>
      <c r="CR46" s="273"/>
      <c r="CS46" s="273"/>
      <c r="CT46" s="273"/>
      <c r="CU46" s="273"/>
      <c r="CV46" s="273"/>
      <c r="CW46" s="273"/>
      <c r="CX46" s="273"/>
      <c r="CY46" s="273"/>
      <c r="CZ46" s="273"/>
      <c r="DA46" s="273"/>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c r="C47" s="835"/>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895"/>
      <c r="AB47" s="895"/>
      <c r="AC47" s="895"/>
      <c r="AD47" s="895"/>
      <c r="AE47" s="895"/>
      <c r="AF47" s="895"/>
      <c r="AG47" s="895"/>
      <c r="AH47" s="895"/>
      <c r="AI47" s="895"/>
      <c r="AJ47" s="895"/>
      <c r="AK47" s="895"/>
      <c r="AL47" s="895"/>
      <c r="AM47" s="895"/>
      <c r="AN47" s="895"/>
      <c r="AO47" s="895"/>
      <c r="AP47" s="895"/>
      <c r="AQ47" s="895"/>
      <c r="AR47" s="895"/>
      <c r="AS47" s="895"/>
      <c r="AT47" s="895"/>
      <c r="AU47" s="895"/>
      <c r="AV47" s="895"/>
      <c r="AW47" s="895"/>
      <c r="AX47" s="895"/>
      <c r="AY47" s="895"/>
      <c r="AZ47" s="895"/>
      <c r="BA47" s="895"/>
      <c r="BB47" s="939"/>
      <c r="BC47" s="97"/>
      <c r="BD47" s="942"/>
      <c r="BE47" s="942"/>
      <c r="BF47" s="942"/>
      <c r="BG47" s="942"/>
      <c r="BH47" s="942"/>
      <c r="BI47" s="942"/>
      <c r="BJ47" s="942"/>
      <c r="BK47" s="942"/>
      <c r="BL47" s="942"/>
      <c r="BM47" s="942"/>
      <c r="BN47" s="942"/>
      <c r="BO47" s="942"/>
      <c r="BP47" s="942"/>
      <c r="BQ47" s="942"/>
      <c r="BR47" s="942"/>
      <c r="BS47" s="942"/>
      <c r="BT47" s="942"/>
      <c r="BU47" s="273"/>
      <c r="BV47" s="273"/>
      <c r="BW47" s="273"/>
      <c r="BX47" s="273"/>
      <c r="BY47" s="273"/>
      <c r="BZ47" s="273"/>
      <c r="CA47" s="273"/>
      <c r="CB47" s="273"/>
      <c r="CC47" s="273"/>
      <c r="CD47" s="273"/>
      <c r="CE47" s="273"/>
      <c r="CF47" s="273"/>
      <c r="CG47" s="273"/>
      <c r="CH47" s="273"/>
      <c r="CI47" s="273"/>
      <c r="CJ47" s="273"/>
      <c r="CK47" s="273"/>
      <c r="CL47" s="273"/>
      <c r="CM47" s="273"/>
      <c r="CN47" s="273"/>
      <c r="CO47" s="273"/>
      <c r="CP47" s="273"/>
      <c r="CQ47" s="273"/>
      <c r="CR47" s="273"/>
      <c r="CS47" s="273"/>
      <c r="CT47" s="273"/>
      <c r="CU47" s="273"/>
      <c r="CV47" s="273"/>
      <c r="CW47" s="273"/>
      <c r="CX47" s="273"/>
      <c r="CY47" s="273"/>
      <c r="CZ47" s="273"/>
      <c r="DA47" s="273"/>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c r="C48" s="835"/>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895"/>
      <c r="AB48" s="895"/>
      <c r="AC48" s="895"/>
      <c r="AD48" s="895"/>
      <c r="AE48" s="895"/>
      <c r="AF48" s="895"/>
      <c r="AG48" s="895"/>
      <c r="AH48" s="895"/>
      <c r="AI48" s="895"/>
      <c r="AJ48" s="895"/>
      <c r="AK48" s="895"/>
      <c r="AL48" s="895"/>
      <c r="AM48" s="895"/>
      <c r="AN48" s="895"/>
      <c r="AO48" s="895"/>
      <c r="AP48" s="895"/>
      <c r="AQ48" s="895"/>
      <c r="AR48" s="895"/>
      <c r="AS48" s="895"/>
      <c r="AT48" s="895"/>
      <c r="AU48" s="895"/>
      <c r="AV48" s="895"/>
      <c r="AW48" s="895"/>
      <c r="AX48" s="895"/>
      <c r="AY48" s="895"/>
      <c r="AZ48" s="895"/>
      <c r="BA48" s="895"/>
      <c r="BB48" s="939"/>
      <c r="BC48" s="97"/>
      <c r="BD48" s="942"/>
      <c r="BE48" s="942"/>
      <c r="BF48" s="942"/>
      <c r="BG48" s="942"/>
      <c r="BH48" s="942"/>
      <c r="BI48" s="942"/>
      <c r="BJ48" s="942"/>
      <c r="BK48" s="942"/>
      <c r="BL48" s="942"/>
      <c r="BM48" s="942"/>
      <c r="BN48" s="942"/>
      <c r="BO48" s="942"/>
      <c r="BP48" s="942"/>
      <c r="BQ48" s="942"/>
      <c r="BR48" s="942"/>
      <c r="BS48" s="942"/>
      <c r="BT48" s="942"/>
      <c r="BU48" s="273"/>
      <c r="BV48" s="273"/>
      <c r="BW48" s="273"/>
      <c r="BX48" s="273"/>
      <c r="BY48" s="273"/>
      <c r="BZ48" s="273"/>
      <c r="CA48" s="273"/>
      <c r="CB48" s="273"/>
      <c r="CC48" s="273"/>
      <c r="CD48" s="273"/>
      <c r="CE48" s="273"/>
      <c r="CF48" s="273"/>
      <c r="CG48" s="273"/>
      <c r="CH48" s="273"/>
      <c r="CI48" s="273"/>
      <c r="CJ48" s="273"/>
      <c r="CK48" s="273"/>
      <c r="CL48" s="273"/>
      <c r="CM48" s="273"/>
      <c r="CN48" s="273"/>
      <c r="CO48" s="273"/>
      <c r="CP48" s="273"/>
      <c r="CQ48" s="273"/>
      <c r="CR48" s="273"/>
      <c r="CS48" s="273"/>
      <c r="CT48" s="273"/>
      <c r="CU48" s="273"/>
      <c r="CV48" s="273"/>
      <c r="CW48" s="273"/>
      <c r="CX48" s="273"/>
      <c r="CY48" s="273"/>
      <c r="CZ48" s="273"/>
      <c r="DA48" s="273"/>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c r="C49" s="835"/>
      <c r="D49" s="895"/>
      <c r="E49" s="895"/>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5"/>
      <c r="AY49" s="895"/>
      <c r="AZ49" s="895"/>
      <c r="BA49" s="895"/>
      <c r="BB49" s="939"/>
      <c r="BC49" s="97"/>
      <c r="BD49" s="942"/>
      <c r="BE49" s="942"/>
      <c r="BF49" s="942"/>
      <c r="BG49" s="942"/>
      <c r="BH49" s="942"/>
      <c r="BI49" s="942"/>
      <c r="BJ49" s="942"/>
      <c r="BK49" s="942"/>
      <c r="BL49" s="942"/>
      <c r="BM49" s="942"/>
      <c r="BN49" s="942"/>
      <c r="BO49" s="942"/>
      <c r="BP49" s="942"/>
      <c r="BQ49" s="942"/>
      <c r="BR49" s="942"/>
      <c r="BS49" s="942"/>
      <c r="BT49" s="942"/>
      <c r="BU49" s="273"/>
      <c r="BV49" s="273"/>
      <c r="BW49" s="273"/>
      <c r="BX49" s="273"/>
      <c r="BY49" s="273"/>
      <c r="BZ49" s="273"/>
      <c r="CA49" s="273"/>
      <c r="CB49" s="273"/>
      <c r="CC49" s="273"/>
      <c r="CD49" s="273"/>
      <c r="CE49" s="273"/>
      <c r="CF49" s="273"/>
      <c r="CG49" s="273"/>
      <c r="CH49" s="273"/>
      <c r="CI49" s="273"/>
      <c r="CJ49" s="273"/>
      <c r="CK49" s="273"/>
      <c r="CL49" s="273"/>
      <c r="CM49" s="273"/>
      <c r="CN49" s="273"/>
      <c r="CO49" s="273"/>
      <c r="CP49" s="273"/>
      <c r="CQ49" s="273"/>
      <c r="CR49" s="273"/>
      <c r="CS49" s="273"/>
      <c r="CT49" s="273"/>
      <c r="CU49" s="273"/>
      <c r="CV49" s="273"/>
      <c r="CW49" s="273"/>
      <c r="CX49" s="273"/>
      <c r="CY49" s="273"/>
      <c r="CZ49" s="273"/>
      <c r="DA49" s="273"/>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c r="C50" s="835"/>
      <c r="D50" s="895"/>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5"/>
      <c r="AY50" s="895"/>
      <c r="AZ50" s="895"/>
      <c r="BA50" s="895"/>
      <c r="BB50" s="939"/>
      <c r="BC50" s="97"/>
      <c r="BD50" s="942"/>
      <c r="BE50" s="942"/>
      <c r="BF50" s="942"/>
      <c r="BG50" s="942"/>
      <c r="BH50" s="942"/>
      <c r="BI50" s="942"/>
      <c r="BJ50" s="942"/>
      <c r="BK50" s="942"/>
      <c r="BL50" s="942"/>
      <c r="BM50" s="942"/>
      <c r="BN50" s="942"/>
      <c r="BO50" s="942"/>
      <c r="BP50" s="942"/>
      <c r="BQ50" s="942"/>
      <c r="BR50" s="942"/>
      <c r="BS50" s="942"/>
      <c r="BT50" s="942"/>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73"/>
      <c r="CQ50" s="273"/>
      <c r="CR50" s="273"/>
      <c r="CS50" s="273"/>
      <c r="CT50" s="273"/>
      <c r="CU50" s="273"/>
      <c r="CV50" s="273"/>
      <c r="CW50" s="273"/>
      <c r="CX50" s="273"/>
      <c r="CY50" s="273"/>
      <c r="CZ50" s="273"/>
      <c r="DA50" s="273"/>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c r="C51" s="835"/>
      <c r="D51" s="895"/>
      <c r="E51" s="895"/>
      <c r="F51" s="895"/>
      <c r="G51" s="895"/>
      <c r="H51" s="895"/>
      <c r="I51" s="895"/>
      <c r="J51" s="895"/>
      <c r="K51" s="895"/>
      <c r="L51" s="895"/>
      <c r="M51" s="895"/>
      <c r="N51" s="895"/>
      <c r="O51" s="895"/>
      <c r="P51" s="895"/>
      <c r="Q51" s="895"/>
      <c r="R51" s="895"/>
      <c r="S51" s="895"/>
      <c r="T51" s="895"/>
      <c r="U51" s="895"/>
      <c r="V51" s="895"/>
      <c r="W51" s="895"/>
      <c r="X51" s="895"/>
      <c r="Y51" s="895"/>
      <c r="Z51" s="895"/>
      <c r="AA51" s="895"/>
      <c r="AB51" s="895"/>
      <c r="AC51" s="895"/>
      <c r="AD51" s="895"/>
      <c r="AE51" s="895"/>
      <c r="AF51" s="895"/>
      <c r="AG51" s="895"/>
      <c r="AH51" s="895"/>
      <c r="AI51" s="895"/>
      <c r="AJ51" s="895"/>
      <c r="AK51" s="895"/>
      <c r="AL51" s="895"/>
      <c r="AM51" s="895"/>
      <c r="AN51" s="895"/>
      <c r="AO51" s="895"/>
      <c r="AP51" s="895"/>
      <c r="AQ51" s="895"/>
      <c r="AR51" s="895"/>
      <c r="AS51" s="895"/>
      <c r="AT51" s="895"/>
      <c r="AU51" s="895"/>
      <c r="AV51" s="895"/>
      <c r="AW51" s="895"/>
      <c r="AX51" s="895"/>
      <c r="AY51" s="895"/>
      <c r="AZ51" s="895"/>
      <c r="BA51" s="895"/>
      <c r="BB51" s="939"/>
      <c r="BC51" s="97"/>
      <c r="BD51" s="942"/>
      <c r="BE51" s="942"/>
      <c r="BF51" s="942"/>
      <c r="BG51" s="942"/>
      <c r="BH51" s="942"/>
      <c r="BI51" s="942"/>
      <c r="BJ51" s="942"/>
      <c r="BK51" s="942"/>
      <c r="BL51" s="942"/>
      <c r="BM51" s="942"/>
      <c r="BN51" s="942"/>
      <c r="BO51" s="942"/>
      <c r="BP51" s="942"/>
      <c r="BQ51" s="942"/>
      <c r="BR51" s="942"/>
      <c r="BS51" s="942"/>
      <c r="BT51" s="942"/>
      <c r="BU51" s="273"/>
      <c r="BV51" s="273"/>
      <c r="BW51" s="273"/>
      <c r="BX51" s="273"/>
      <c r="BY51" s="273"/>
      <c r="BZ51" s="273"/>
      <c r="CA51" s="273"/>
      <c r="CB51" s="273"/>
      <c r="CC51" s="273"/>
      <c r="CD51" s="273"/>
      <c r="CE51" s="273"/>
      <c r="CF51" s="273"/>
      <c r="CG51" s="273"/>
      <c r="CH51" s="273"/>
      <c r="CI51" s="273"/>
      <c r="CJ51" s="273"/>
      <c r="CK51" s="273"/>
      <c r="CL51" s="273"/>
      <c r="CM51" s="273"/>
      <c r="CN51" s="273"/>
      <c r="CO51" s="273"/>
      <c r="CP51" s="273"/>
      <c r="CQ51" s="273"/>
      <c r="CR51" s="273"/>
      <c r="CS51" s="273"/>
      <c r="CT51" s="273"/>
      <c r="CU51" s="273"/>
      <c r="CV51" s="273"/>
      <c r="CW51" s="273"/>
      <c r="CX51" s="273"/>
      <c r="CY51" s="273"/>
      <c r="CZ51" s="273"/>
      <c r="DA51" s="273"/>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ht="16.5" customHeight="1">
      <c r="C52" s="835"/>
      <c r="D52" s="895"/>
      <c r="E52" s="895"/>
      <c r="F52" s="895"/>
      <c r="G52" s="895"/>
      <c r="H52" s="895"/>
      <c r="I52" s="895"/>
      <c r="J52" s="895"/>
      <c r="K52" s="895"/>
      <c r="L52" s="895"/>
      <c r="M52" s="895"/>
      <c r="N52" s="895"/>
      <c r="O52" s="895"/>
      <c r="P52" s="895"/>
      <c r="Q52" s="895"/>
      <c r="R52" s="895"/>
      <c r="S52" s="895"/>
      <c r="T52" s="895"/>
      <c r="U52" s="895"/>
      <c r="V52" s="895"/>
      <c r="W52" s="895"/>
      <c r="X52" s="895"/>
      <c r="Y52" s="895"/>
      <c r="Z52" s="895"/>
      <c r="AA52" s="895"/>
      <c r="AB52" s="895"/>
      <c r="AC52" s="895"/>
      <c r="AD52" s="895"/>
      <c r="AE52" s="895"/>
      <c r="AF52" s="895"/>
      <c r="AG52" s="895"/>
      <c r="AH52" s="895"/>
      <c r="AI52" s="895"/>
      <c r="AJ52" s="895"/>
      <c r="AK52" s="895"/>
      <c r="AL52" s="895"/>
      <c r="AM52" s="895"/>
      <c r="AN52" s="895"/>
      <c r="AO52" s="895"/>
      <c r="AP52" s="895"/>
      <c r="AQ52" s="895"/>
      <c r="AR52" s="895"/>
      <c r="AS52" s="895"/>
      <c r="AT52" s="895"/>
      <c r="AU52" s="895"/>
      <c r="AV52" s="895"/>
      <c r="AW52" s="895"/>
      <c r="AX52" s="895"/>
      <c r="AY52" s="895"/>
      <c r="AZ52" s="895"/>
      <c r="BA52" s="895"/>
      <c r="BB52" s="939"/>
      <c r="BC52" s="97"/>
      <c r="BD52" s="942"/>
      <c r="BE52" s="942"/>
      <c r="BF52" s="942"/>
      <c r="BG52" s="942"/>
      <c r="BH52" s="942"/>
      <c r="BI52" s="942"/>
      <c r="BJ52" s="942"/>
      <c r="BK52" s="942"/>
      <c r="BL52" s="942"/>
      <c r="BM52" s="942"/>
      <c r="BN52" s="942"/>
      <c r="BO52" s="942"/>
      <c r="BP52" s="942"/>
      <c r="BQ52" s="942"/>
      <c r="BR52" s="942"/>
      <c r="BS52" s="942"/>
      <c r="BT52" s="942"/>
      <c r="BU52" s="273"/>
      <c r="BV52" s="273"/>
      <c r="BW52" s="273"/>
      <c r="BX52" s="273"/>
      <c r="BY52" s="273"/>
      <c r="BZ52" s="273"/>
      <c r="CA52" s="273"/>
      <c r="CB52" s="273"/>
      <c r="CC52" s="273"/>
      <c r="CD52" s="273"/>
      <c r="CE52" s="273"/>
      <c r="CF52" s="273"/>
      <c r="CG52" s="273"/>
      <c r="CH52" s="273"/>
      <c r="CI52" s="273"/>
      <c r="CJ52" s="273"/>
      <c r="CK52" s="273"/>
      <c r="CL52" s="273"/>
      <c r="CM52" s="273"/>
      <c r="CN52" s="273"/>
      <c r="CO52" s="273"/>
      <c r="CP52" s="273"/>
      <c r="CQ52" s="273"/>
      <c r="CR52" s="273"/>
      <c r="CS52" s="273"/>
      <c r="CT52" s="273"/>
      <c r="CU52" s="273"/>
      <c r="CV52" s="273"/>
      <c r="CW52" s="273"/>
      <c r="CX52" s="273"/>
      <c r="CY52" s="273"/>
      <c r="CZ52" s="273"/>
      <c r="DA52" s="273"/>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ht="13.5" thickBot="1">
      <c r="C53" s="839"/>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943"/>
      <c r="AM53" s="943"/>
      <c r="AN53" s="943"/>
      <c r="AO53" s="943"/>
      <c r="AP53" s="943"/>
      <c r="AQ53" s="943"/>
      <c r="AR53" s="943"/>
      <c r="AS53" s="943"/>
      <c r="AT53" s="943"/>
      <c r="AU53" s="943"/>
      <c r="AV53" s="943"/>
      <c r="AW53" s="943"/>
      <c r="AX53" s="943"/>
      <c r="AY53" s="943"/>
      <c r="AZ53" s="943"/>
      <c r="BA53" s="943"/>
      <c r="BB53" s="944"/>
      <c r="BC53" s="97"/>
      <c r="BD53" s="945"/>
      <c r="BE53" s="945"/>
      <c r="BF53" s="945"/>
      <c r="BG53" s="945"/>
      <c r="BH53" s="945"/>
      <c r="BI53" s="945"/>
      <c r="BJ53" s="945"/>
      <c r="BK53" s="945"/>
      <c r="BL53" s="945"/>
      <c r="BM53" s="945"/>
      <c r="BN53" s="945"/>
      <c r="BO53" s="945"/>
      <c r="BP53" s="945"/>
      <c r="BQ53" s="945"/>
      <c r="BR53" s="945"/>
      <c r="BS53" s="945"/>
      <c r="BT53" s="945"/>
      <c r="BU53" s="273"/>
      <c r="BV53" s="273"/>
      <c r="BW53" s="273"/>
      <c r="BX53" s="273"/>
      <c r="BY53" s="273"/>
      <c r="BZ53" s="273"/>
      <c r="CA53" s="273"/>
      <c r="CB53" s="273"/>
      <c r="CC53" s="273"/>
      <c r="CD53" s="273"/>
      <c r="CE53" s="273"/>
      <c r="CF53" s="273"/>
      <c r="CG53" s="273"/>
      <c r="CH53" s="273"/>
      <c r="CI53" s="273"/>
      <c r="CJ53" s="273"/>
      <c r="CK53" s="273"/>
      <c r="CL53" s="273"/>
      <c r="CM53" s="273"/>
      <c r="CN53" s="273"/>
      <c r="CO53" s="273"/>
      <c r="CP53" s="273"/>
      <c r="CQ53" s="273"/>
      <c r="CR53" s="273"/>
      <c r="CS53" s="273"/>
      <c r="CT53" s="273"/>
      <c r="CU53" s="273"/>
      <c r="CV53" s="273"/>
      <c r="CW53" s="273"/>
      <c r="CX53" s="273"/>
      <c r="CY53" s="273"/>
      <c r="CZ53" s="273"/>
      <c r="DA53" s="27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5:256" ht="12.75">
      <c r="E54"/>
      <c r="BC54" s="97"/>
      <c r="BD54" s="285"/>
      <c r="BE54" s="272"/>
      <c r="BF54" s="272"/>
      <c r="BG54" s="319"/>
      <c r="BH54" s="319"/>
      <c r="BI54" s="319"/>
      <c r="BJ54" s="319"/>
      <c r="BK54" s="319"/>
      <c r="BL54" s="319"/>
      <c r="BM54" s="319"/>
      <c r="BN54" s="319"/>
      <c r="BO54" s="319"/>
      <c r="BP54" s="319"/>
      <c r="BQ54" s="319"/>
      <c r="BR54" s="319"/>
      <c r="BS54" s="319"/>
      <c r="BT54" s="319"/>
      <c r="BU54" s="273"/>
      <c r="BV54" s="273"/>
      <c r="BW54" s="319"/>
      <c r="BX54" s="273"/>
      <c r="BY54" s="273"/>
      <c r="BZ54" s="319"/>
      <c r="CA54" s="273"/>
      <c r="CB54" s="273"/>
      <c r="CC54" s="319"/>
      <c r="CD54" s="319"/>
      <c r="CE54" s="319"/>
      <c r="CF54" s="319"/>
      <c r="CG54" s="319"/>
      <c r="CH54" s="319"/>
      <c r="CI54" s="319"/>
      <c r="CJ54" s="319"/>
      <c r="CK54" s="319"/>
      <c r="CL54" s="319"/>
      <c r="CM54" s="319"/>
      <c r="CN54" s="319"/>
      <c r="CO54" s="319"/>
      <c r="CP54" s="319"/>
      <c r="CQ54" s="273"/>
      <c r="CR54" s="273"/>
      <c r="CS54" s="319"/>
      <c r="CT54" s="273"/>
      <c r="CU54" s="273"/>
      <c r="CV54" s="319"/>
      <c r="CW54" s="273"/>
      <c r="CX54" s="273"/>
      <c r="CY54" s="273"/>
      <c r="CZ54" s="319"/>
      <c r="DA54" s="273"/>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5:104" ht="12.75">
      <c r="BC55" s="17"/>
      <c r="BD55" s="285"/>
      <c r="BE55" s="285"/>
      <c r="BF55" s="285"/>
      <c r="BG55" s="319"/>
      <c r="BH55" s="319"/>
      <c r="BI55" s="319"/>
      <c r="BJ55" s="319"/>
      <c r="BK55" s="319"/>
      <c r="BL55" s="319"/>
      <c r="BM55" s="319"/>
      <c r="BN55" s="319"/>
      <c r="BO55" s="319"/>
      <c r="BP55" s="319"/>
      <c r="BQ55" s="319"/>
      <c r="BR55" s="319"/>
      <c r="BS55" s="319"/>
      <c r="BT55" s="319"/>
      <c r="BW55" s="319"/>
      <c r="BZ55" s="319"/>
      <c r="CC55" s="319"/>
      <c r="CD55" s="319"/>
      <c r="CE55" s="319"/>
      <c r="CF55" s="319"/>
      <c r="CG55" s="319"/>
      <c r="CH55" s="319"/>
      <c r="CI55" s="319"/>
      <c r="CJ55" s="319"/>
      <c r="CK55" s="319"/>
      <c r="CL55" s="319"/>
      <c r="CM55" s="319"/>
      <c r="CN55" s="319"/>
      <c r="CO55" s="319"/>
      <c r="CP55" s="319"/>
      <c r="CS55" s="319"/>
      <c r="CV55" s="319"/>
      <c r="CZ55" s="319"/>
    </row>
    <row r="56" spans="55:104" ht="12.75">
      <c r="BC56" s="17"/>
      <c r="BD56" s="285"/>
      <c r="BE56" s="285"/>
      <c r="BF56" s="285"/>
      <c r="BG56" s="319"/>
      <c r="BH56" s="319"/>
      <c r="BI56" s="319"/>
      <c r="BJ56" s="319"/>
      <c r="BK56" s="319"/>
      <c r="BL56" s="319"/>
      <c r="BM56" s="319"/>
      <c r="BN56" s="319"/>
      <c r="BO56" s="319"/>
      <c r="BP56" s="319"/>
      <c r="BQ56" s="319"/>
      <c r="BR56" s="319"/>
      <c r="BS56" s="319"/>
      <c r="BT56" s="319"/>
      <c r="BW56" s="319"/>
      <c r="BZ56" s="319"/>
      <c r="CC56" s="319"/>
      <c r="CD56" s="319"/>
      <c r="CE56" s="319"/>
      <c r="CF56" s="319"/>
      <c r="CG56" s="319"/>
      <c r="CH56" s="319"/>
      <c r="CI56" s="319"/>
      <c r="CJ56" s="319"/>
      <c r="CK56" s="319"/>
      <c r="CL56" s="319"/>
      <c r="CM56" s="319"/>
      <c r="CN56" s="319"/>
      <c r="CO56" s="319"/>
      <c r="CP56" s="319"/>
      <c r="CS56" s="319"/>
      <c r="CV56" s="319"/>
      <c r="CZ56" s="319"/>
    </row>
    <row r="57" spans="55:104" ht="12.75">
      <c r="BC57" s="17"/>
      <c r="BD57" s="285"/>
      <c r="BE57" s="285"/>
      <c r="BF57" s="285"/>
      <c r="BG57" s="319"/>
      <c r="BH57" s="319"/>
      <c r="BI57" s="319"/>
      <c r="BJ57" s="319"/>
      <c r="BK57" s="319"/>
      <c r="BL57" s="319"/>
      <c r="BM57" s="319"/>
      <c r="BN57" s="319"/>
      <c r="BO57" s="319"/>
      <c r="BP57" s="319"/>
      <c r="BQ57" s="319"/>
      <c r="BR57" s="319"/>
      <c r="BS57" s="319"/>
      <c r="BT57" s="319"/>
      <c r="BW57" s="319"/>
      <c r="BZ57" s="319"/>
      <c r="CC57" s="319"/>
      <c r="CD57" s="319"/>
      <c r="CE57" s="319"/>
      <c r="CF57" s="319"/>
      <c r="CG57" s="319"/>
      <c r="CH57" s="319"/>
      <c r="CI57" s="319"/>
      <c r="CJ57" s="319"/>
      <c r="CK57" s="319"/>
      <c r="CL57" s="319"/>
      <c r="CM57" s="319"/>
      <c r="CN57" s="319"/>
      <c r="CO57" s="319"/>
      <c r="CP57" s="319"/>
      <c r="CS57" s="319"/>
      <c r="CV57" s="319"/>
      <c r="CZ57" s="319"/>
    </row>
    <row r="58" spans="55:104" ht="12.75">
      <c r="BC58" s="17"/>
      <c r="BD58" s="285"/>
      <c r="BE58" s="285"/>
      <c r="BF58" s="285"/>
      <c r="BG58" s="319"/>
      <c r="BH58" s="319"/>
      <c r="BI58" s="319"/>
      <c r="BJ58" s="319"/>
      <c r="BK58" s="319"/>
      <c r="BL58" s="319"/>
      <c r="BM58" s="319"/>
      <c r="BN58" s="319"/>
      <c r="BO58" s="319"/>
      <c r="BP58" s="319"/>
      <c r="BQ58" s="319"/>
      <c r="BR58" s="319"/>
      <c r="BS58" s="319"/>
      <c r="BT58" s="319"/>
      <c r="BW58" s="319"/>
      <c r="BZ58" s="319"/>
      <c r="CC58" s="319"/>
      <c r="CD58" s="319"/>
      <c r="CE58" s="319"/>
      <c r="CF58" s="319"/>
      <c r="CG58" s="319"/>
      <c r="CH58" s="319"/>
      <c r="CI58" s="319"/>
      <c r="CJ58" s="319"/>
      <c r="CK58" s="319"/>
      <c r="CL58" s="319"/>
      <c r="CM58" s="319"/>
      <c r="CN58" s="319"/>
      <c r="CO58" s="319"/>
      <c r="CP58" s="319"/>
      <c r="CS58" s="319"/>
      <c r="CV58" s="319"/>
      <c r="CZ58" s="319"/>
    </row>
    <row r="59" spans="55:104" ht="12.75">
      <c r="BC59" s="17"/>
      <c r="BD59" s="285"/>
      <c r="BE59" s="285"/>
      <c r="BF59" s="285"/>
      <c r="BG59" s="319"/>
      <c r="BH59" s="319"/>
      <c r="BI59" s="319"/>
      <c r="BJ59" s="319"/>
      <c r="BK59" s="319"/>
      <c r="BL59" s="319"/>
      <c r="BM59" s="319"/>
      <c r="BN59" s="319"/>
      <c r="BO59" s="319"/>
      <c r="BP59" s="319"/>
      <c r="BQ59" s="319"/>
      <c r="BR59" s="319"/>
      <c r="BS59" s="319"/>
      <c r="BT59" s="319"/>
      <c r="BW59" s="319"/>
      <c r="BZ59" s="319"/>
      <c r="CC59" s="319"/>
      <c r="CD59" s="319"/>
      <c r="CE59" s="319"/>
      <c r="CF59" s="319"/>
      <c r="CG59" s="319"/>
      <c r="CH59" s="319"/>
      <c r="CI59" s="319"/>
      <c r="CJ59" s="319"/>
      <c r="CK59" s="319"/>
      <c r="CL59" s="319"/>
      <c r="CM59" s="319"/>
      <c r="CN59" s="319"/>
      <c r="CO59" s="319"/>
      <c r="CP59" s="319"/>
      <c r="CS59" s="319"/>
      <c r="CV59" s="319"/>
      <c r="CZ59" s="319"/>
    </row>
    <row r="60" spans="55:104" ht="12.75">
      <c r="BC60" s="17"/>
      <c r="BD60" s="285"/>
      <c r="BE60" s="285"/>
      <c r="BF60" s="285"/>
      <c r="BG60" s="319"/>
      <c r="BH60" s="319"/>
      <c r="BI60" s="319"/>
      <c r="BJ60" s="319"/>
      <c r="BK60" s="319"/>
      <c r="BL60" s="319"/>
      <c r="BM60" s="319"/>
      <c r="BN60" s="319"/>
      <c r="BO60" s="319"/>
      <c r="BP60" s="319"/>
      <c r="BQ60" s="319"/>
      <c r="BR60" s="319"/>
      <c r="BS60" s="319"/>
      <c r="BT60" s="319"/>
      <c r="BW60" s="319"/>
      <c r="BZ60" s="319"/>
      <c r="CC60" s="319"/>
      <c r="CD60" s="319"/>
      <c r="CE60" s="319"/>
      <c r="CF60" s="319"/>
      <c r="CG60" s="319"/>
      <c r="CH60" s="319"/>
      <c r="CI60" s="319"/>
      <c r="CJ60" s="319"/>
      <c r="CK60" s="319"/>
      <c r="CL60" s="319"/>
      <c r="CM60" s="319"/>
      <c r="CN60" s="319"/>
      <c r="CO60" s="319"/>
      <c r="CP60" s="319"/>
      <c r="CS60" s="319"/>
      <c r="CV60" s="319"/>
      <c r="CZ60" s="319"/>
    </row>
    <row r="61" spans="55:104" ht="12.75">
      <c r="BC61" s="17"/>
      <c r="BD61" s="285"/>
      <c r="BE61" s="285"/>
      <c r="BF61" s="285"/>
      <c r="BG61" s="319"/>
      <c r="BH61" s="319"/>
      <c r="BI61" s="319"/>
      <c r="BJ61" s="319"/>
      <c r="BK61" s="319"/>
      <c r="BL61" s="319"/>
      <c r="BM61" s="319"/>
      <c r="BN61" s="319"/>
      <c r="BO61" s="319"/>
      <c r="BP61" s="319"/>
      <c r="BQ61" s="319"/>
      <c r="BR61" s="319"/>
      <c r="BS61" s="319"/>
      <c r="BT61" s="319"/>
      <c r="BW61" s="319"/>
      <c r="BZ61" s="319"/>
      <c r="CC61" s="319"/>
      <c r="CD61" s="319"/>
      <c r="CE61" s="319"/>
      <c r="CF61" s="319"/>
      <c r="CG61" s="319"/>
      <c r="CH61" s="319"/>
      <c r="CI61" s="319"/>
      <c r="CJ61" s="319"/>
      <c r="CK61" s="319"/>
      <c r="CL61" s="319"/>
      <c r="CM61" s="319"/>
      <c r="CN61" s="319"/>
      <c r="CO61" s="319"/>
      <c r="CP61" s="319"/>
      <c r="CS61" s="319"/>
      <c r="CV61" s="319"/>
      <c r="CZ61" s="319"/>
    </row>
    <row r="62" spans="55:104" ht="12.75">
      <c r="BC62" s="17"/>
      <c r="BD62" s="285"/>
      <c r="BE62" s="285"/>
      <c r="BF62" s="285"/>
      <c r="BG62" s="319"/>
      <c r="BH62" s="319"/>
      <c r="BI62" s="319"/>
      <c r="BJ62" s="319"/>
      <c r="BK62" s="319"/>
      <c r="BL62" s="319"/>
      <c r="BM62" s="319"/>
      <c r="BN62" s="319"/>
      <c r="BO62" s="319"/>
      <c r="BP62" s="319"/>
      <c r="BQ62" s="319"/>
      <c r="BR62" s="319"/>
      <c r="BS62" s="319"/>
      <c r="BT62" s="319"/>
      <c r="BW62" s="319"/>
      <c r="BZ62" s="319"/>
      <c r="CC62" s="319"/>
      <c r="CD62" s="319"/>
      <c r="CE62" s="319"/>
      <c r="CF62" s="319"/>
      <c r="CG62" s="319"/>
      <c r="CH62" s="319"/>
      <c r="CI62" s="319"/>
      <c r="CJ62" s="319"/>
      <c r="CK62" s="319"/>
      <c r="CL62" s="319"/>
      <c r="CM62" s="319"/>
      <c r="CN62" s="319"/>
      <c r="CO62" s="319"/>
      <c r="CP62" s="319"/>
      <c r="CS62" s="319"/>
      <c r="CV62" s="319"/>
      <c r="CZ62" s="319"/>
    </row>
    <row r="63" spans="55:104" ht="12.75">
      <c r="BC63" s="17"/>
      <c r="BD63" s="285"/>
      <c r="BE63" s="285"/>
      <c r="BF63" s="285"/>
      <c r="BG63" s="319"/>
      <c r="BH63" s="319"/>
      <c r="BI63" s="319"/>
      <c r="BJ63" s="319"/>
      <c r="BK63" s="319"/>
      <c r="BL63" s="319"/>
      <c r="BM63" s="319"/>
      <c r="BN63" s="319"/>
      <c r="BO63" s="319"/>
      <c r="BP63" s="319"/>
      <c r="BQ63" s="319"/>
      <c r="BR63" s="319"/>
      <c r="BS63" s="319"/>
      <c r="BT63" s="319"/>
      <c r="BW63" s="319"/>
      <c r="BZ63" s="319"/>
      <c r="CC63" s="319"/>
      <c r="CD63" s="319"/>
      <c r="CE63" s="319"/>
      <c r="CF63" s="319"/>
      <c r="CG63" s="319"/>
      <c r="CH63" s="319"/>
      <c r="CI63" s="319"/>
      <c r="CJ63" s="319"/>
      <c r="CK63" s="319"/>
      <c r="CL63" s="319"/>
      <c r="CM63" s="319"/>
      <c r="CN63" s="319"/>
      <c r="CO63" s="319"/>
      <c r="CP63" s="319"/>
      <c r="CS63" s="319"/>
      <c r="CV63" s="319"/>
      <c r="CZ63" s="319"/>
    </row>
    <row r="64" spans="55:104" ht="12.75">
      <c r="BC64" s="17"/>
      <c r="BD64" s="285"/>
      <c r="BE64" s="285"/>
      <c r="BF64" s="285"/>
      <c r="BG64" s="319"/>
      <c r="BH64" s="319"/>
      <c r="BI64" s="319"/>
      <c r="BJ64" s="319"/>
      <c r="BK64" s="319"/>
      <c r="BL64" s="319"/>
      <c r="BM64" s="319"/>
      <c r="BN64" s="319"/>
      <c r="BO64" s="319"/>
      <c r="BP64" s="319"/>
      <c r="BQ64" s="319"/>
      <c r="BR64" s="319"/>
      <c r="BS64" s="319"/>
      <c r="BT64" s="319"/>
      <c r="BW64" s="319"/>
      <c r="BZ64" s="319"/>
      <c r="CC64" s="319"/>
      <c r="CD64" s="319"/>
      <c r="CE64" s="319"/>
      <c r="CF64" s="319"/>
      <c r="CG64" s="319"/>
      <c r="CH64" s="319"/>
      <c r="CI64" s="319"/>
      <c r="CJ64" s="319"/>
      <c r="CK64" s="319"/>
      <c r="CL64" s="319"/>
      <c r="CM64" s="319"/>
      <c r="CN64" s="319"/>
      <c r="CO64" s="319"/>
      <c r="CP64" s="319"/>
      <c r="CS64" s="319"/>
      <c r="CV64" s="319"/>
      <c r="CZ64" s="319"/>
    </row>
    <row r="65" spans="55:104" ht="12.75">
      <c r="BC65" s="17"/>
      <c r="BD65" s="285"/>
      <c r="BE65" s="285"/>
      <c r="BF65" s="285"/>
      <c r="BG65" s="319"/>
      <c r="BH65" s="319"/>
      <c r="BI65" s="319"/>
      <c r="BJ65" s="319"/>
      <c r="BK65" s="319"/>
      <c r="BL65" s="319"/>
      <c r="BM65" s="319"/>
      <c r="BN65" s="319"/>
      <c r="BO65" s="319"/>
      <c r="BP65" s="319"/>
      <c r="BQ65" s="319"/>
      <c r="BR65" s="319"/>
      <c r="BS65" s="319"/>
      <c r="BT65" s="319"/>
      <c r="BW65" s="319"/>
      <c r="BZ65" s="319"/>
      <c r="CC65" s="319"/>
      <c r="CD65" s="319"/>
      <c r="CE65" s="319"/>
      <c r="CF65" s="319"/>
      <c r="CG65" s="319"/>
      <c r="CH65" s="319"/>
      <c r="CI65" s="319"/>
      <c r="CJ65" s="319"/>
      <c r="CK65" s="319"/>
      <c r="CL65" s="319"/>
      <c r="CM65" s="319"/>
      <c r="CN65" s="319"/>
      <c r="CO65" s="319"/>
      <c r="CP65" s="319"/>
      <c r="CS65" s="319"/>
      <c r="CV65" s="319"/>
      <c r="CZ65" s="319"/>
    </row>
    <row r="66" spans="55:104" ht="12.75">
      <c r="BC66" s="17"/>
      <c r="BD66" s="285"/>
      <c r="BE66" s="285"/>
      <c r="BF66" s="285"/>
      <c r="BG66" s="319"/>
      <c r="BH66" s="319"/>
      <c r="BI66" s="319"/>
      <c r="BJ66" s="319"/>
      <c r="BK66" s="319"/>
      <c r="BL66" s="319"/>
      <c r="BM66" s="319"/>
      <c r="BN66" s="319"/>
      <c r="BO66" s="319"/>
      <c r="BP66" s="319"/>
      <c r="BQ66" s="319"/>
      <c r="BR66" s="319"/>
      <c r="BS66" s="319"/>
      <c r="BT66" s="319"/>
      <c r="BW66" s="319"/>
      <c r="BZ66" s="319"/>
      <c r="CC66" s="319"/>
      <c r="CD66" s="319"/>
      <c r="CE66" s="319"/>
      <c r="CF66" s="319"/>
      <c r="CG66" s="319"/>
      <c r="CH66" s="319"/>
      <c r="CI66" s="319"/>
      <c r="CJ66" s="319"/>
      <c r="CK66" s="319"/>
      <c r="CL66" s="319"/>
      <c r="CM66" s="319"/>
      <c r="CN66" s="319"/>
      <c r="CO66" s="319"/>
      <c r="CP66" s="319"/>
      <c r="CS66" s="319"/>
      <c r="CV66" s="319"/>
      <c r="CZ66" s="319"/>
    </row>
    <row r="67" spans="55:104" ht="12.75">
      <c r="BC67" s="17"/>
      <c r="BD67" s="285"/>
      <c r="BE67" s="285"/>
      <c r="BF67" s="285"/>
      <c r="BG67" s="319"/>
      <c r="BH67" s="319"/>
      <c r="BI67" s="319"/>
      <c r="BJ67" s="319"/>
      <c r="BK67" s="319"/>
      <c r="BL67" s="319"/>
      <c r="BM67" s="319"/>
      <c r="BN67" s="319"/>
      <c r="BO67" s="319"/>
      <c r="BP67" s="319"/>
      <c r="BQ67" s="319"/>
      <c r="BR67" s="319"/>
      <c r="BS67" s="319"/>
      <c r="BT67" s="319"/>
      <c r="BW67" s="319"/>
      <c r="BZ67" s="319"/>
      <c r="CC67" s="319"/>
      <c r="CD67" s="319"/>
      <c r="CE67" s="319"/>
      <c r="CF67" s="319"/>
      <c r="CG67" s="319"/>
      <c r="CH67" s="319"/>
      <c r="CI67" s="319"/>
      <c r="CJ67" s="319"/>
      <c r="CK67" s="319"/>
      <c r="CL67" s="319"/>
      <c r="CM67" s="319"/>
      <c r="CN67" s="319"/>
      <c r="CO67" s="319"/>
      <c r="CP67" s="319"/>
      <c r="CS67" s="319"/>
      <c r="CV67" s="319"/>
      <c r="CZ67" s="319"/>
    </row>
    <row r="68" spans="55:104" ht="12.75">
      <c r="BC68" s="17"/>
      <c r="BD68" s="285"/>
      <c r="BE68" s="285"/>
      <c r="BF68" s="285"/>
      <c r="BG68" s="319"/>
      <c r="BH68" s="319"/>
      <c r="BI68" s="319"/>
      <c r="BJ68" s="319"/>
      <c r="BK68" s="319"/>
      <c r="BL68" s="319"/>
      <c r="BM68" s="319"/>
      <c r="BN68" s="319"/>
      <c r="BO68" s="319"/>
      <c r="BP68" s="319"/>
      <c r="BQ68" s="319"/>
      <c r="BR68" s="319"/>
      <c r="BS68" s="319"/>
      <c r="BT68" s="319"/>
      <c r="BW68" s="319"/>
      <c r="BZ68" s="319"/>
      <c r="CC68" s="319"/>
      <c r="CD68" s="319"/>
      <c r="CE68" s="319"/>
      <c r="CF68" s="319"/>
      <c r="CG68" s="319"/>
      <c r="CH68" s="319"/>
      <c r="CI68" s="319"/>
      <c r="CJ68" s="319"/>
      <c r="CK68" s="319"/>
      <c r="CL68" s="319"/>
      <c r="CM68" s="319"/>
      <c r="CN68" s="319"/>
      <c r="CO68" s="319"/>
      <c r="CP68" s="319"/>
      <c r="CS68" s="319"/>
      <c r="CV68" s="319"/>
      <c r="CZ68" s="319"/>
    </row>
    <row r="69" spans="55:104" ht="12.75">
      <c r="BC69" s="17"/>
      <c r="BD69" s="285"/>
      <c r="BE69" s="285"/>
      <c r="BF69" s="285"/>
      <c r="BG69" s="319"/>
      <c r="BH69" s="319"/>
      <c r="BI69" s="319"/>
      <c r="BJ69" s="319"/>
      <c r="BK69" s="319"/>
      <c r="BL69" s="319"/>
      <c r="BM69" s="319"/>
      <c r="BN69" s="319"/>
      <c r="BO69" s="319"/>
      <c r="BP69" s="319"/>
      <c r="BQ69" s="319"/>
      <c r="BR69" s="319"/>
      <c r="BS69" s="319"/>
      <c r="BT69" s="319"/>
      <c r="BW69" s="319"/>
      <c r="BZ69" s="319"/>
      <c r="CC69" s="319"/>
      <c r="CD69" s="319"/>
      <c r="CE69" s="319"/>
      <c r="CF69" s="319"/>
      <c r="CG69" s="319"/>
      <c r="CH69" s="319"/>
      <c r="CI69" s="319"/>
      <c r="CJ69" s="319"/>
      <c r="CK69" s="319"/>
      <c r="CL69" s="319"/>
      <c r="CM69" s="319"/>
      <c r="CN69" s="319"/>
      <c r="CO69" s="319"/>
      <c r="CP69" s="319"/>
      <c r="CS69" s="319"/>
      <c r="CV69" s="319"/>
      <c r="CZ69" s="319"/>
    </row>
    <row r="70" spans="55:104" ht="12.75">
      <c r="BC70" s="17"/>
      <c r="BD70" s="285"/>
      <c r="BE70" s="285"/>
      <c r="BF70" s="285"/>
      <c r="BG70" s="319"/>
      <c r="BH70" s="319"/>
      <c r="BI70" s="319"/>
      <c r="BJ70" s="319"/>
      <c r="BK70" s="319"/>
      <c r="BL70" s="319"/>
      <c r="BM70" s="319"/>
      <c r="BN70" s="319"/>
      <c r="BO70" s="319"/>
      <c r="BP70" s="319"/>
      <c r="BQ70" s="319"/>
      <c r="BR70" s="319"/>
      <c r="BS70" s="319"/>
      <c r="BT70" s="319"/>
      <c r="BW70" s="319"/>
      <c r="BZ70" s="319"/>
      <c r="CC70" s="319"/>
      <c r="CD70" s="319"/>
      <c r="CE70" s="319"/>
      <c r="CF70" s="319"/>
      <c r="CG70" s="319"/>
      <c r="CH70" s="319"/>
      <c r="CI70" s="319"/>
      <c r="CJ70" s="319"/>
      <c r="CK70" s="319"/>
      <c r="CL70" s="319"/>
      <c r="CM70" s="319"/>
      <c r="CN70" s="319"/>
      <c r="CO70" s="319"/>
      <c r="CP70" s="319"/>
      <c r="CS70" s="319"/>
      <c r="CV70" s="319"/>
      <c r="CZ70" s="319"/>
    </row>
    <row r="71" spans="55:104" ht="12.75">
      <c r="BC71" s="17"/>
      <c r="BD71" s="285"/>
      <c r="BE71" s="285"/>
      <c r="BF71" s="285"/>
      <c r="BG71" s="319"/>
      <c r="BH71" s="319"/>
      <c r="BI71" s="319"/>
      <c r="BJ71" s="319"/>
      <c r="BK71" s="319"/>
      <c r="BL71" s="319"/>
      <c r="BM71" s="319"/>
      <c r="BN71" s="319"/>
      <c r="BO71" s="319"/>
      <c r="BP71" s="319"/>
      <c r="BQ71" s="319"/>
      <c r="BR71" s="319"/>
      <c r="BS71" s="319"/>
      <c r="BT71" s="319"/>
      <c r="BW71" s="319"/>
      <c r="BZ71" s="319"/>
      <c r="CC71" s="319"/>
      <c r="CD71" s="319"/>
      <c r="CE71" s="319"/>
      <c r="CF71" s="319"/>
      <c r="CG71" s="319"/>
      <c r="CH71" s="319"/>
      <c r="CI71" s="319"/>
      <c r="CJ71" s="319"/>
      <c r="CK71" s="319"/>
      <c r="CL71" s="319"/>
      <c r="CM71" s="319"/>
      <c r="CN71" s="319"/>
      <c r="CO71" s="319"/>
      <c r="CP71" s="319"/>
      <c r="CS71" s="319"/>
      <c r="CV71" s="319"/>
      <c r="CZ71" s="319"/>
    </row>
    <row r="72" spans="55:104" ht="12.75">
      <c r="BC72" s="17"/>
      <c r="BD72" s="285"/>
      <c r="BE72" s="285"/>
      <c r="BF72" s="285"/>
      <c r="BG72" s="319"/>
      <c r="BH72" s="319"/>
      <c r="BI72" s="319"/>
      <c r="BJ72" s="319"/>
      <c r="BK72" s="319"/>
      <c r="BL72" s="319"/>
      <c r="BM72" s="319"/>
      <c r="BN72" s="319"/>
      <c r="BO72" s="319"/>
      <c r="BP72" s="319"/>
      <c r="BQ72" s="319"/>
      <c r="BR72" s="319"/>
      <c r="BS72" s="319"/>
      <c r="BT72" s="319"/>
      <c r="BW72" s="319"/>
      <c r="BZ72" s="319"/>
      <c r="CC72" s="319"/>
      <c r="CD72" s="319"/>
      <c r="CE72" s="319"/>
      <c r="CF72" s="319"/>
      <c r="CG72" s="319"/>
      <c r="CH72" s="319"/>
      <c r="CI72" s="319"/>
      <c r="CJ72" s="319"/>
      <c r="CK72" s="319"/>
      <c r="CL72" s="319"/>
      <c r="CM72" s="319"/>
      <c r="CN72" s="319"/>
      <c r="CO72" s="319"/>
      <c r="CP72" s="319"/>
      <c r="CS72" s="319"/>
      <c r="CV72" s="319"/>
      <c r="CZ72" s="319"/>
    </row>
    <row r="73" spans="55:104" ht="12.75">
      <c r="BC73" s="17"/>
      <c r="BD73" s="285"/>
      <c r="BE73" s="285"/>
      <c r="BF73" s="285"/>
      <c r="BG73" s="319"/>
      <c r="BH73" s="319"/>
      <c r="BI73" s="319"/>
      <c r="BJ73" s="319"/>
      <c r="BK73" s="319"/>
      <c r="BL73" s="319"/>
      <c r="BM73" s="319"/>
      <c r="BN73" s="319"/>
      <c r="BO73" s="319"/>
      <c r="BP73" s="319"/>
      <c r="BQ73" s="319"/>
      <c r="BR73" s="319"/>
      <c r="BS73" s="319"/>
      <c r="BT73" s="319"/>
      <c r="BW73" s="319"/>
      <c r="BZ73" s="319"/>
      <c r="CC73" s="319"/>
      <c r="CD73" s="319"/>
      <c r="CE73" s="319"/>
      <c r="CF73" s="319"/>
      <c r="CG73" s="319"/>
      <c r="CH73" s="319"/>
      <c r="CI73" s="319"/>
      <c r="CJ73" s="319"/>
      <c r="CK73" s="319"/>
      <c r="CL73" s="319"/>
      <c r="CM73" s="319"/>
      <c r="CN73" s="319"/>
      <c r="CO73" s="319"/>
      <c r="CP73" s="319"/>
      <c r="CS73" s="319"/>
      <c r="CV73" s="319"/>
      <c r="CZ73" s="319"/>
    </row>
    <row r="74" spans="55:104" ht="12.75">
      <c r="BC74" s="17"/>
      <c r="BD74" s="285"/>
      <c r="BE74" s="285"/>
      <c r="BF74" s="285"/>
      <c r="BG74" s="319"/>
      <c r="BH74" s="319"/>
      <c r="BI74" s="319"/>
      <c r="BJ74" s="319"/>
      <c r="BK74" s="319"/>
      <c r="BL74" s="319"/>
      <c r="BM74" s="319"/>
      <c r="BN74" s="319"/>
      <c r="BO74" s="319"/>
      <c r="BP74" s="319"/>
      <c r="BQ74" s="319"/>
      <c r="BR74" s="319"/>
      <c r="BS74" s="319"/>
      <c r="BT74" s="319"/>
      <c r="BW74" s="319"/>
      <c r="BZ74" s="319"/>
      <c r="CC74" s="319"/>
      <c r="CD74" s="319"/>
      <c r="CE74" s="319"/>
      <c r="CF74" s="319"/>
      <c r="CG74" s="319"/>
      <c r="CH74" s="319"/>
      <c r="CI74" s="319"/>
      <c r="CJ74" s="319"/>
      <c r="CK74" s="319"/>
      <c r="CL74" s="319"/>
      <c r="CM74" s="319"/>
      <c r="CN74" s="319"/>
      <c r="CO74" s="319"/>
      <c r="CP74" s="319"/>
      <c r="CS74" s="319"/>
      <c r="CV74" s="319"/>
      <c r="CZ74" s="319"/>
    </row>
    <row r="75" spans="55:104" ht="12.75">
      <c r="BC75" s="17"/>
      <c r="BD75" s="285"/>
      <c r="BE75" s="285"/>
      <c r="BF75" s="285"/>
      <c r="BG75" s="319"/>
      <c r="BH75" s="319"/>
      <c r="BI75" s="319"/>
      <c r="BJ75" s="319"/>
      <c r="BK75" s="319"/>
      <c r="BL75" s="319"/>
      <c r="BM75" s="319"/>
      <c r="BN75" s="319"/>
      <c r="BO75" s="319"/>
      <c r="BP75" s="319"/>
      <c r="BQ75" s="319"/>
      <c r="BR75" s="319"/>
      <c r="BS75" s="319"/>
      <c r="BT75" s="319"/>
      <c r="BW75" s="319"/>
      <c r="BZ75" s="319"/>
      <c r="CC75" s="319"/>
      <c r="CD75" s="319"/>
      <c r="CE75" s="319"/>
      <c r="CF75" s="319"/>
      <c r="CG75" s="319"/>
      <c r="CH75" s="319"/>
      <c r="CI75" s="319"/>
      <c r="CJ75" s="319"/>
      <c r="CK75" s="319"/>
      <c r="CL75" s="319"/>
      <c r="CM75" s="319"/>
      <c r="CN75" s="319"/>
      <c r="CO75" s="319"/>
      <c r="CP75" s="319"/>
      <c r="CS75" s="319"/>
      <c r="CV75" s="319"/>
      <c r="CZ75" s="319"/>
    </row>
    <row r="76" spans="55:104" ht="12.75">
      <c r="BC76" s="17"/>
      <c r="BD76" s="285"/>
      <c r="BE76" s="285"/>
      <c r="BF76" s="285"/>
      <c r="BG76" s="319"/>
      <c r="BH76" s="319"/>
      <c r="BI76" s="319"/>
      <c r="BJ76" s="319"/>
      <c r="BK76" s="319"/>
      <c r="BL76" s="319"/>
      <c r="BM76" s="319"/>
      <c r="BN76" s="319"/>
      <c r="BO76" s="319"/>
      <c r="BP76" s="319"/>
      <c r="BQ76" s="319"/>
      <c r="BR76" s="319"/>
      <c r="BS76" s="319"/>
      <c r="BT76" s="319"/>
      <c r="BW76" s="319"/>
      <c r="BZ76" s="319"/>
      <c r="CC76" s="319"/>
      <c r="CD76" s="319"/>
      <c r="CE76" s="319"/>
      <c r="CF76" s="319"/>
      <c r="CG76" s="319"/>
      <c r="CH76" s="319"/>
      <c r="CI76" s="319"/>
      <c r="CJ76" s="319"/>
      <c r="CK76" s="319"/>
      <c r="CL76" s="319"/>
      <c r="CM76" s="319"/>
      <c r="CN76" s="319"/>
      <c r="CO76" s="319"/>
      <c r="CP76" s="319"/>
      <c r="CS76" s="319"/>
      <c r="CV76" s="319"/>
      <c r="CZ76" s="319"/>
    </row>
    <row r="77" spans="55:104" ht="12.75">
      <c r="BC77" s="17"/>
      <c r="BD77" s="285"/>
      <c r="BE77" s="285"/>
      <c r="BF77" s="285"/>
      <c r="BG77" s="319"/>
      <c r="BH77" s="319"/>
      <c r="BI77" s="319"/>
      <c r="BJ77" s="319"/>
      <c r="BK77" s="319"/>
      <c r="BL77" s="319"/>
      <c r="BM77" s="319"/>
      <c r="BN77" s="319"/>
      <c r="BO77" s="319"/>
      <c r="BP77" s="319"/>
      <c r="BQ77" s="319"/>
      <c r="BR77" s="319"/>
      <c r="BS77" s="319"/>
      <c r="BT77" s="319"/>
      <c r="BW77" s="319"/>
      <c r="BZ77" s="319"/>
      <c r="CC77" s="319"/>
      <c r="CD77" s="319"/>
      <c r="CE77" s="319"/>
      <c r="CF77" s="319"/>
      <c r="CG77" s="319"/>
      <c r="CH77" s="319"/>
      <c r="CI77" s="319"/>
      <c r="CJ77" s="319"/>
      <c r="CK77" s="319"/>
      <c r="CL77" s="319"/>
      <c r="CM77" s="319"/>
      <c r="CN77" s="319"/>
      <c r="CO77" s="319"/>
      <c r="CP77" s="319"/>
      <c r="CS77" s="319"/>
      <c r="CV77" s="319"/>
      <c r="CZ77" s="319"/>
    </row>
    <row r="78" spans="55:104" ht="12.75">
      <c r="BC78" s="17"/>
      <c r="BD78" s="285"/>
      <c r="BE78" s="285"/>
      <c r="BF78" s="285"/>
      <c r="BG78" s="319"/>
      <c r="BH78" s="319"/>
      <c r="BI78" s="319"/>
      <c r="BJ78" s="319"/>
      <c r="BK78" s="319"/>
      <c r="BL78" s="319"/>
      <c r="BM78" s="319"/>
      <c r="BN78" s="319"/>
      <c r="BO78" s="319"/>
      <c r="BP78" s="319"/>
      <c r="BQ78" s="319"/>
      <c r="BR78" s="319"/>
      <c r="BS78" s="319"/>
      <c r="BT78" s="319"/>
      <c r="BW78" s="319"/>
      <c r="BZ78" s="319"/>
      <c r="CC78" s="319"/>
      <c r="CD78" s="319"/>
      <c r="CE78" s="319"/>
      <c r="CF78" s="319"/>
      <c r="CG78" s="319"/>
      <c r="CH78" s="319"/>
      <c r="CI78" s="319"/>
      <c r="CJ78" s="319"/>
      <c r="CK78" s="319"/>
      <c r="CL78" s="319"/>
      <c r="CM78" s="319"/>
      <c r="CN78" s="319"/>
      <c r="CO78" s="319"/>
      <c r="CP78" s="319"/>
      <c r="CS78" s="319"/>
      <c r="CV78" s="319"/>
      <c r="CZ78" s="319"/>
    </row>
    <row r="79" spans="55:104" ht="12.75">
      <c r="BC79" s="17"/>
      <c r="BD79" s="285"/>
      <c r="BE79" s="285"/>
      <c r="BF79" s="285"/>
      <c r="BG79" s="319"/>
      <c r="BH79" s="319"/>
      <c r="BI79" s="319"/>
      <c r="BJ79" s="319"/>
      <c r="BK79" s="319"/>
      <c r="BL79" s="319"/>
      <c r="BM79" s="319"/>
      <c r="BN79" s="319"/>
      <c r="BO79" s="319"/>
      <c r="BP79" s="319"/>
      <c r="BQ79" s="319"/>
      <c r="BR79" s="319"/>
      <c r="BS79" s="319"/>
      <c r="BT79" s="319"/>
      <c r="BW79" s="319"/>
      <c r="BZ79" s="319"/>
      <c r="CC79" s="319"/>
      <c r="CD79" s="319"/>
      <c r="CE79" s="319"/>
      <c r="CF79" s="319"/>
      <c r="CG79" s="319"/>
      <c r="CH79" s="319"/>
      <c r="CI79" s="319"/>
      <c r="CJ79" s="319"/>
      <c r="CK79" s="319"/>
      <c r="CL79" s="319"/>
      <c r="CM79" s="319"/>
      <c r="CN79" s="319"/>
      <c r="CO79" s="319"/>
      <c r="CP79" s="319"/>
      <c r="CS79" s="319"/>
      <c r="CV79" s="319"/>
      <c r="CZ79" s="319"/>
    </row>
    <row r="80" spans="55:104" ht="12.75">
      <c r="BC80" s="17"/>
      <c r="BD80" s="285"/>
      <c r="BE80" s="285"/>
      <c r="BF80" s="285"/>
      <c r="BG80" s="319"/>
      <c r="BH80" s="319"/>
      <c r="BI80" s="319"/>
      <c r="BJ80" s="319"/>
      <c r="BK80" s="319"/>
      <c r="BL80" s="319"/>
      <c r="BM80" s="319"/>
      <c r="BN80" s="319"/>
      <c r="BO80" s="319"/>
      <c r="BP80" s="319"/>
      <c r="BQ80" s="319"/>
      <c r="BR80" s="319"/>
      <c r="BS80" s="319"/>
      <c r="BT80" s="319"/>
      <c r="BW80" s="319"/>
      <c r="BZ80" s="319"/>
      <c r="CC80" s="319"/>
      <c r="CD80" s="319"/>
      <c r="CE80" s="319"/>
      <c r="CF80" s="319"/>
      <c r="CG80" s="319"/>
      <c r="CH80" s="319"/>
      <c r="CI80" s="319"/>
      <c r="CJ80" s="319"/>
      <c r="CK80" s="319"/>
      <c r="CL80" s="319"/>
      <c r="CM80" s="319"/>
      <c r="CN80" s="319"/>
      <c r="CO80" s="319"/>
      <c r="CP80" s="319"/>
      <c r="CS80" s="319"/>
      <c r="CV80" s="319"/>
      <c r="CZ80" s="319"/>
    </row>
    <row r="81" spans="55:104" ht="12.75">
      <c r="BC81" s="17"/>
      <c r="BD81" s="285"/>
      <c r="BE81" s="285"/>
      <c r="BF81" s="285"/>
      <c r="BG81" s="319"/>
      <c r="BH81" s="319"/>
      <c r="BI81" s="319"/>
      <c r="BJ81" s="319"/>
      <c r="BK81" s="319"/>
      <c r="BL81" s="319"/>
      <c r="BM81" s="319"/>
      <c r="BN81" s="319"/>
      <c r="BO81" s="319"/>
      <c r="BP81" s="319"/>
      <c r="BQ81" s="319"/>
      <c r="BR81" s="319"/>
      <c r="BS81" s="319"/>
      <c r="BT81" s="319"/>
      <c r="BW81" s="319"/>
      <c r="BZ81" s="319"/>
      <c r="CC81" s="319"/>
      <c r="CD81" s="319"/>
      <c r="CE81" s="319"/>
      <c r="CF81" s="319"/>
      <c r="CG81" s="319"/>
      <c r="CH81" s="319"/>
      <c r="CI81" s="319"/>
      <c r="CJ81" s="319"/>
      <c r="CK81" s="319"/>
      <c r="CL81" s="319"/>
      <c r="CM81" s="319"/>
      <c r="CN81" s="319"/>
      <c r="CO81" s="319"/>
      <c r="CP81" s="319"/>
      <c r="CS81" s="319"/>
      <c r="CV81" s="319"/>
      <c r="CZ81" s="319"/>
    </row>
    <row r="82" spans="55:104" ht="12.75">
      <c r="BC82" s="17"/>
      <c r="BD82" s="285"/>
      <c r="BE82" s="285"/>
      <c r="BF82" s="285"/>
      <c r="BG82" s="319"/>
      <c r="BH82" s="319"/>
      <c r="BI82" s="319"/>
      <c r="BJ82" s="319"/>
      <c r="BK82" s="319"/>
      <c r="BL82" s="319"/>
      <c r="BM82" s="319"/>
      <c r="BN82" s="319"/>
      <c r="BO82" s="319"/>
      <c r="BP82" s="319"/>
      <c r="BQ82" s="319"/>
      <c r="BR82" s="319"/>
      <c r="BS82" s="319"/>
      <c r="BT82" s="319"/>
      <c r="BW82" s="319"/>
      <c r="BZ82" s="319"/>
      <c r="CC82" s="319"/>
      <c r="CD82" s="319"/>
      <c r="CE82" s="319"/>
      <c r="CF82" s="319"/>
      <c r="CG82" s="319"/>
      <c r="CH82" s="319"/>
      <c r="CI82" s="319"/>
      <c r="CJ82" s="319"/>
      <c r="CK82" s="319"/>
      <c r="CL82" s="319"/>
      <c r="CM82" s="319"/>
      <c r="CN82" s="319"/>
      <c r="CO82" s="319"/>
      <c r="CP82" s="319"/>
      <c r="CS82" s="319"/>
      <c r="CV82" s="319"/>
      <c r="CZ82" s="319"/>
    </row>
    <row r="83" spans="55:104" ht="12.75">
      <c r="BC83" s="17"/>
      <c r="BD83" s="285"/>
      <c r="BE83" s="285"/>
      <c r="BF83" s="285"/>
      <c r="BG83" s="319"/>
      <c r="BH83" s="319"/>
      <c r="BI83" s="319"/>
      <c r="BJ83" s="319"/>
      <c r="BK83" s="319"/>
      <c r="BL83" s="319"/>
      <c r="BM83" s="319"/>
      <c r="BN83" s="319"/>
      <c r="BO83" s="319"/>
      <c r="BP83" s="319"/>
      <c r="BQ83" s="319"/>
      <c r="BR83" s="319"/>
      <c r="BS83" s="319"/>
      <c r="BT83" s="319"/>
      <c r="BW83" s="319"/>
      <c r="BZ83" s="319"/>
      <c r="CC83" s="319"/>
      <c r="CD83" s="319"/>
      <c r="CE83" s="319"/>
      <c r="CF83" s="319"/>
      <c r="CG83" s="319"/>
      <c r="CH83" s="319"/>
      <c r="CI83" s="319"/>
      <c r="CJ83" s="319"/>
      <c r="CK83" s="319"/>
      <c r="CL83" s="319"/>
      <c r="CM83" s="319"/>
      <c r="CN83" s="319"/>
      <c r="CO83" s="319"/>
      <c r="CP83" s="319"/>
      <c r="CS83" s="319"/>
      <c r="CV83" s="319"/>
      <c r="CZ83" s="319"/>
    </row>
    <row r="84" spans="55:104" ht="12.75">
      <c r="BC84" s="17"/>
      <c r="BD84" s="285"/>
      <c r="BE84" s="285"/>
      <c r="BF84" s="285"/>
      <c r="BG84" s="319"/>
      <c r="BH84" s="319"/>
      <c r="BI84" s="319"/>
      <c r="BJ84" s="319"/>
      <c r="BK84" s="319"/>
      <c r="BL84" s="319"/>
      <c r="BM84" s="319"/>
      <c r="BN84" s="319"/>
      <c r="BO84" s="319"/>
      <c r="BP84" s="319"/>
      <c r="BQ84" s="319"/>
      <c r="BR84" s="319"/>
      <c r="BS84" s="319"/>
      <c r="BT84" s="319"/>
      <c r="BW84" s="319"/>
      <c r="BZ84" s="319"/>
      <c r="CC84" s="319"/>
      <c r="CD84" s="319"/>
      <c r="CE84" s="319"/>
      <c r="CF84" s="319"/>
      <c r="CG84" s="319"/>
      <c r="CH84" s="319"/>
      <c r="CI84" s="319"/>
      <c r="CJ84" s="319"/>
      <c r="CK84" s="319"/>
      <c r="CL84" s="319"/>
      <c r="CM84" s="319"/>
      <c r="CN84" s="319"/>
      <c r="CO84" s="319"/>
      <c r="CP84" s="319"/>
      <c r="CS84" s="319"/>
      <c r="CV84" s="319"/>
      <c r="CZ84" s="319"/>
    </row>
    <row r="85" spans="55:104" ht="12.75">
      <c r="BC85" s="17"/>
      <c r="BD85" s="285"/>
      <c r="BE85" s="285"/>
      <c r="BF85" s="285"/>
      <c r="BG85" s="319"/>
      <c r="BH85" s="319"/>
      <c r="BI85" s="319"/>
      <c r="BJ85" s="319"/>
      <c r="BK85" s="319"/>
      <c r="BL85" s="319"/>
      <c r="BM85" s="319"/>
      <c r="BN85" s="319"/>
      <c r="BO85" s="319"/>
      <c r="BP85" s="319"/>
      <c r="BQ85" s="319"/>
      <c r="BR85" s="319"/>
      <c r="BS85" s="319"/>
      <c r="BT85" s="319"/>
      <c r="BW85" s="319"/>
      <c r="BZ85" s="319"/>
      <c r="CC85" s="319"/>
      <c r="CD85" s="319"/>
      <c r="CE85" s="319"/>
      <c r="CF85" s="319"/>
      <c r="CG85" s="319"/>
      <c r="CH85" s="319"/>
      <c r="CI85" s="319"/>
      <c r="CJ85" s="319"/>
      <c r="CK85" s="319"/>
      <c r="CL85" s="319"/>
      <c r="CM85" s="319"/>
      <c r="CN85" s="319"/>
      <c r="CO85" s="319"/>
      <c r="CP85" s="319"/>
      <c r="CS85" s="319"/>
      <c r="CV85" s="319"/>
      <c r="CZ85" s="319"/>
    </row>
    <row r="86" spans="55:104" ht="12.75">
      <c r="BC86" s="17"/>
      <c r="BD86" s="285"/>
      <c r="BE86" s="285"/>
      <c r="BF86" s="285"/>
      <c r="BG86" s="319"/>
      <c r="BH86" s="319"/>
      <c r="BI86" s="319"/>
      <c r="BJ86" s="319"/>
      <c r="BK86" s="319"/>
      <c r="BL86" s="319"/>
      <c r="BM86" s="319"/>
      <c r="BN86" s="319"/>
      <c r="BO86" s="319"/>
      <c r="BP86" s="319"/>
      <c r="BQ86" s="319"/>
      <c r="BR86" s="319"/>
      <c r="BS86" s="319"/>
      <c r="BT86" s="319"/>
      <c r="BW86" s="319"/>
      <c r="BZ86" s="319"/>
      <c r="CC86" s="319"/>
      <c r="CD86" s="319"/>
      <c r="CE86" s="319"/>
      <c r="CF86" s="319"/>
      <c r="CG86" s="319"/>
      <c r="CH86" s="319"/>
      <c r="CI86" s="319"/>
      <c r="CJ86" s="319"/>
      <c r="CK86" s="319"/>
      <c r="CL86" s="319"/>
      <c r="CM86" s="319"/>
      <c r="CN86" s="319"/>
      <c r="CO86" s="319"/>
      <c r="CP86" s="319"/>
      <c r="CS86" s="319"/>
      <c r="CV86" s="319"/>
      <c r="CZ86" s="319"/>
    </row>
    <row r="87" spans="55:104" ht="12.75">
      <c r="BC87" s="17"/>
      <c r="BD87" s="285"/>
      <c r="BE87" s="285"/>
      <c r="BF87" s="285"/>
      <c r="BG87" s="319"/>
      <c r="BH87" s="319"/>
      <c r="BI87" s="319"/>
      <c r="BJ87" s="319"/>
      <c r="BK87" s="319"/>
      <c r="BL87" s="319"/>
      <c r="BM87" s="319"/>
      <c r="BN87" s="319"/>
      <c r="BO87" s="319"/>
      <c r="BP87" s="319"/>
      <c r="BQ87" s="319"/>
      <c r="BR87" s="319"/>
      <c r="BS87" s="319"/>
      <c r="BT87" s="319"/>
      <c r="BW87" s="319"/>
      <c r="BZ87" s="319"/>
      <c r="CC87" s="319"/>
      <c r="CD87" s="319"/>
      <c r="CE87" s="319"/>
      <c r="CF87" s="319"/>
      <c r="CG87" s="319"/>
      <c r="CH87" s="319"/>
      <c r="CI87" s="319"/>
      <c r="CJ87" s="319"/>
      <c r="CK87" s="319"/>
      <c r="CL87" s="319"/>
      <c r="CM87" s="319"/>
      <c r="CN87" s="319"/>
      <c r="CO87" s="319"/>
      <c r="CP87" s="319"/>
      <c r="CS87" s="319"/>
      <c r="CV87" s="319"/>
      <c r="CZ87" s="319"/>
    </row>
    <row r="88" spans="55:104" ht="12.75">
      <c r="BC88" s="17"/>
      <c r="BD88" s="285"/>
      <c r="BE88" s="285"/>
      <c r="BF88" s="285"/>
      <c r="BG88" s="319"/>
      <c r="BH88" s="319"/>
      <c r="BI88" s="319"/>
      <c r="BJ88" s="319"/>
      <c r="BK88" s="319"/>
      <c r="BL88" s="319"/>
      <c r="BM88" s="319"/>
      <c r="BN88" s="319"/>
      <c r="BO88" s="319"/>
      <c r="BP88" s="319"/>
      <c r="BQ88" s="319"/>
      <c r="BR88" s="319"/>
      <c r="BS88" s="319"/>
      <c r="BT88" s="319"/>
      <c r="BW88" s="319"/>
      <c r="BZ88" s="319"/>
      <c r="CC88" s="319"/>
      <c r="CD88" s="319"/>
      <c r="CE88" s="319"/>
      <c r="CF88" s="319"/>
      <c r="CG88" s="319"/>
      <c r="CH88" s="319"/>
      <c r="CI88" s="319"/>
      <c r="CJ88" s="319"/>
      <c r="CK88" s="319"/>
      <c r="CL88" s="319"/>
      <c r="CM88" s="319"/>
      <c r="CN88" s="319"/>
      <c r="CO88" s="319"/>
      <c r="CP88" s="319"/>
      <c r="CS88" s="319"/>
      <c r="CV88" s="319"/>
      <c r="CZ88" s="319"/>
    </row>
    <row r="89" spans="55:104" ht="12.75">
      <c r="BC89" s="17"/>
      <c r="BD89" s="285"/>
      <c r="BE89" s="285"/>
      <c r="BF89" s="285"/>
      <c r="BG89" s="319"/>
      <c r="BH89" s="319"/>
      <c r="BI89" s="319"/>
      <c r="BJ89" s="319"/>
      <c r="BK89" s="319"/>
      <c r="BL89" s="319"/>
      <c r="BM89" s="319"/>
      <c r="BN89" s="319"/>
      <c r="BO89" s="319"/>
      <c r="BP89" s="319"/>
      <c r="BQ89" s="319"/>
      <c r="BR89" s="319"/>
      <c r="BS89" s="319"/>
      <c r="BT89" s="319"/>
      <c r="BW89" s="319"/>
      <c r="BZ89" s="319"/>
      <c r="CC89" s="319"/>
      <c r="CD89" s="319"/>
      <c r="CE89" s="319"/>
      <c r="CF89" s="319"/>
      <c r="CG89" s="319"/>
      <c r="CH89" s="319"/>
      <c r="CI89" s="319"/>
      <c r="CJ89" s="319"/>
      <c r="CK89" s="319"/>
      <c r="CL89" s="319"/>
      <c r="CM89" s="319"/>
      <c r="CN89" s="319"/>
      <c r="CO89" s="319"/>
      <c r="CP89" s="319"/>
      <c r="CS89" s="319"/>
      <c r="CV89" s="319"/>
      <c r="CZ89" s="319"/>
    </row>
    <row r="90" spans="55:104" ht="12.75">
      <c r="BC90" s="17"/>
      <c r="BD90" s="285"/>
      <c r="BE90" s="285"/>
      <c r="BF90" s="285"/>
      <c r="BG90" s="319"/>
      <c r="BH90" s="319"/>
      <c r="BI90" s="319"/>
      <c r="BJ90" s="319"/>
      <c r="BK90" s="319"/>
      <c r="BL90" s="319"/>
      <c r="BM90" s="319"/>
      <c r="BN90" s="319"/>
      <c r="BO90" s="319"/>
      <c r="BP90" s="319"/>
      <c r="BQ90" s="319"/>
      <c r="BR90" s="319"/>
      <c r="BS90" s="319"/>
      <c r="BT90" s="319"/>
      <c r="BW90" s="319"/>
      <c r="BZ90" s="319"/>
      <c r="CC90" s="319"/>
      <c r="CD90" s="319"/>
      <c r="CE90" s="319"/>
      <c r="CF90" s="319"/>
      <c r="CG90" s="319"/>
      <c r="CH90" s="319"/>
      <c r="CI90" s="319"/>
      <c r="CJ90" s="319"/>
      <c r="CK90" s="319"/>
      <c r="CL90" s="319"/>
      <c r="CM90" s="319"/>
      <c r="CN90" s="319"/>
      <c r="CO90" s="319"/>
      <c r="CP90" s="319"/>
      <c r="CS90" s="319"/>
      <c r="CV90" s="319"/>
      <c r="CZ90" s="319"/>
    </row>
    <row r="91" spans="55:104" ht="12.75">
      <c r="BC91" s="17"/>
      <c r="BD91" s="285"/>
      <c r="BE91" s="285"/>
      <c r="BF91" s="285"/>
      <c r="BG91" s="319"/>
      <c r="BH91" s="319"/>
      <c r="BI91" s="319"/>
      <c r="BJ91" s="319"/>
      <c r="BK91" s="319"/>
      <c r="BL91" s="319"/>
      <c r="BM91" s="319"/>
      <c r="BN91" s="319"/>
      <c r="BO91" s="319"/>
      <c r="BP91" s="319"/>
      <c r="BQ91" s="319"/>
      <c r="BR91" s="319"/>
      <c r="BS91" s="319"/>
      <c r="BT91" s="319"/>
      <c r="BW91" s="319"/>
      <c r="BZ91" s="319"/>
      <c r="CC91" s="319"/>
      <c r="CD91" s="319"/>
      <c r="CE91" s="319"/>
      <c r="CF91" s="319"/>
      <c r="CG91" s="319"/>
      <c r="CH91" s="319"/>
      <c r="CI91" s="319"/>
      <c r="CJ91" s="319"/>
      <c r="CK91" s="319"/>
      <c r="CL91" s="319"/>
      <c r="CM91" s="319"/>
      <c r="CN91" s="319"/>
      <c r="CO91" s="319"/>
      <c r="CP91" s="319"/>
      <c r="CS91" s="319"/>
      <c r="CV91" s="319"/>
      <c r="CZ91" s="319"/>
    </row>
    <row r="92" spans="55:104" ht="12.75">
      <c r="BC92" s="17"/>
      <c r="BD92" s="285"/>
      <c r="BE92" s="285"/>
      <c r="BF92" s="285"/>
      <c r="BG92" s="319"/>
      <c r="BH92" s="319"/>
      <c r="BI92" s="319"/>
      <c r="BJ92" s="319"/>
      <c r="BK92" s="319"/>
      <c r="BL92" s="319"/>
      <c r="BM92" s="319"/>
      <c r="BN92" s="319"/>
      <c r="BO92" s="319"/>
      <c r="BP92" s="319"/>
      <c r="BQ92" s="319"/>
      <c r="BR92" s="319"/>
      <c r="BS92" s="319"/>
      <c r="BT92" s="319"/>
      <c r="BW92" s="319"/>
      <c r="BZ92" s="319"/>
      <c r="CC92" s="319"/>
      <c r="CD92" s="319"/>
      <c r="CE92" s="319"/>
      <c r="CF92" s="319"/>
      <c r="CG92" s="319"/>
      <c r="CH92" s="319"/>
      <c r="CI92" s="319"/>
      <c r="CJ92" s="319"/>
      <c r="CK92" s="319"/>
      <c r="CL92" s="319"/>
      <c r="CM92" s="319"/>
      <c r="CN92" s="319"/>
      <c r="CO92" s="319"/>
      <c r="CP92" s="319"/>
      <c r="CS92" s="319"/>
      <c r="CV92" s="319"/>
      <c r="CZ92" s="319"/>
    </row>
    <row r="93" spans="55:104" ht="12.75">
      <c r="BC93" s="17"/>
      <c r="BD93" s="285"/>
      <c r="BE93" s="285"/>
      <c r="BF93" s="285"/>
      <c r="BG93" s="319"/>
      <c r="BH93" s="319"/>
      <c r="BI93" s="319"/>
      <c r="BJ93" s="319"/>
      <c r="BK93" s="319"/>
      <c r="BL93" s="319"/>
      <c r="BM93" s="319"/>
      <c r="BN93" s="319"/>
      <c r="BO93" s="319"/>
      <c r="BP93" s="319"/>
      <c r="BQ93" s="319"/>
      <c r="BR93" s="319"/>
      <c r="BS93" s="319"/>
      <c r="BT93" s="319"/>
      <c r="BW93" s="319"/>
      <c r="BZ93" s="319"/>
      <c r="CC93" s="319"/>
      <c r="CD93" s="319"/>
      <c r="CE93" s="319"/>
      <c r="CF93" s="319"/>
      <c r="CG93" s="319"/>
      <c r="CH93" s="319"/>
      <c r="CI93" s="319"/>
      <c r="CJ93" s="319"/>
      <c r="CK93" s="319"/>
      <c r="CL93" s="319"/>
      <c r="CM93" s="319"/>
      <c r="CN93" s="319"/>
      <c r="CO93" s="319"/>
      <c r="CP93" s="319"/>
      <c r="CS93" s="319"/>
      <c r="CV93" s="319"/>
      <c r="CZ93" s="319"/>
    </row>
    <row r="94" spans="55:104" ht="12.75">
      <c r="BC94" s="17"/>
      <c r="BD94" s="285"/>
      <c r="BE94" s="285"/>
      <c r="BF94" s="285"/>
      <c r="BG94" s="319"/>
      <c r="BH94" s="319"/>
      <c r="BI94" s="319"/>
      <c r="BJ94" s="319"/>
      <c r="BK94" s="319"/>
      <c r="BL94" s="319"/>
      <c r="BM94" s="319"/>
      <c r="BN94" s="319"/>
      <c r="BO94" s="319"/>
      <c r="BP94" s="319"/>
      <c r="BQ94" s="319"/>
      <c r="BR94" s="319"/>
      <c r="BS94" s="319"/>
      <c r="BT94" s="319"/>
      <c r="BW94" s="319"/>
      <c r="BZ94" s="319"/>
      <c r="CC94" s="319"/>
      <c r="CD94" s="319"/>
      <c r="CE94" s="319"/>
      <c r="CF94" s="319"/>
      <c r="CG94" s="319"/>
      <c r="CH94" s="319"/>
      <c r="CI94" s="319"/>
      <c r="CJ94" s="319"/>
      <c r="CK94" s="319"/>
      <c r="CL94" s="319"/>
      <c r="CM94" s="319"/>
      <c r="CN94" s="319"/>
      <c r="CO94" s="319"/>
      <c r="CP94" s="319"/>
      <c r="CS94" s="319"/>
      <c r="CV94" s="319"/>
      <c r="CZ94" s="319"/>
    </row>
    <row r="95" spans="55:104" ht="12.75">
      <c r="BC95" s="17"/>
      <c r="BD95" s="285"/>
      <c r="BE95" s="285"/>
      <c r="BF95" s="285"/>
      <c r="BG95" s="319"/>
      <c r="BH95" s="319"/>
      <c r="BI95" s="319"/>
      <c r="BJ95" s="319"/>
      <c r="BK95" s="319"/>
      <c r="BL95" s="319"/>
      <c r="BM95" s="319"/>
      <c r="BN95" s="319"/>
      <c r="BO95" s="319"/>
      <c r="BP95" s="319"/>
      <c r="BQ95" s="319"/>
      <c r="BR95" s="319"/>
      <c r="BS95" s="319"/>
      <c r="BT95" s="319"/>
      <c r="BW95" s="319"/>
      <c r="BZ95" s="319"/>
      <c r="CC95" s="319"/>
      <c r="CD95" s="319"/>
      <c r="CE95" s="319"/>
      <c r="CF95" s="319"/>
      <c r="CG95" s="319"/>
      <c r="CH95" s="319"/>
      <c r="CI95" s="319"/>
      <c r="CJ95" s="319"/>
      <c r="CK95" s="319"/>
      <c r="CL95" s="319"/>
      <c r="CM95" s="319"/>
      <c r="CN95" s="319"/>
      <c r="CO95" s="319"/>
      <c r="CP95" s="319"/>
      <c r="CS95" s="319"/>
      <c r="CV95" s="319"/>
      <c r="CZ95" s="319"/>
    </row>
    <row r="96" spans="55:104" ht="12.75">
      <c r="BC96" s="17"/>
      <c r="BD96" s="285"/>
      <c r="BE96" s="285"/>
      <c r="BF96" s="285"/>
      <c r="BG96" s="319"/>
      <c r="BH96" s="319"/>
      <c r="BI96" s="319"/>
      <c r="BJ96" s="319"/>
      <c r="BK96" s="319"/>
      <c r="BL96" s="319"/>
      <c r="BM96" s="319"/>
      <c r="BN96" s="319"/>
      <c r="BO96" s="319"/>
      <c r="BP96" s="319"/>
      <c r="BQ96" s="319"/>
      <c r="BR96" s="319"/>
      <c r="BS96" s="319"/>
      <c r="BT96" s="319"/>
      <c r="BW96" s="319"/>
      <c r="BZ96" s="319"/>
      <c r="CC96" s="319"/>
      <c r="CD96" s="319"/>
      <c r="CE96" s="319"/>
      <c r="CF96" s="319"/>
      <c r="CG96" s="319"/>
      <c r="CH96" s="319"/>
      <c r="CI96" s="319"/>
      <c r="CJ96" s="319"/>
      <c r="CK96" s="319"/>
      <c r="CL96" s="319"/>
      <c r="CM96" s="319"/>
      <c r="CN96" s="319"/>
      <c r="CO96" s="319"/>
      <c r="CP96" s="319"/>
      <c r="CS96" s="319"/>
      <c r="CV96" s="319"/>
      <c r="CZ96" s="319"/>
    </row>
    <row r="97" spans="55:104" ht="12.75">
      <c r="BC97" s="17"/>
      <c r="BD97" s="285"/>
      <c r="BE97" s="285"/>
      <c r="BF97" s="285"/>
      <c r="BG97" s="319"/>
      <c r="BH97" s="319"/>
      <c r="BI97" s="319"/>
      <c r="BJ97" s="319"/>
      <c r="BK97" s="319"/>
      <c r="BL97" s="319"/>
      <c r="BM97" s="319"/>
      <c r="BN97" s="319"/>
      <c r="BO97" s="319"/>
      <c r="BP97" s="319"/>
      <c r="BQ97" s="319"/>
      <c r="BR97" s="319"/>
      <c r="BS97" s="319"/>
      <c r="BT97" s="319"/>
      <c r="BW97" s="319"/>
      <c r="BZ97" s="319"/>
      <c r="CC97" s="319"/>
      <c r="CD97" s="319"/>
      <c r="CE97" s="319"/>
      <c r="CF97" s="319"/>
      <c r="CG97" s="319"/>
      <c r="CH97" s="319"/>
      <c r="CI97" s="319"/>
      <c r="CJ97" s="319"/>
      <c r="CK97" s="319"/>
      <c r="CL97" s="319"/>
      <c r="CM97" s="319"/>
      <c r="CN97" s="319"/>
      <c r="CO97" s="319"/>
      <c r="CP97" s="319"/>
      <c r="CS97" s="319"/>
      <c r="CV97" s="319"/>
      <c r="CZ97" s="319"/>
    </row>
    <row r="98" spans="55:104" ht="12.75">
      <c r="BC98" s="17"/>
      <c r="BD98" s="285"/>
      <c r="BE98" s="285"/>
      <c r="BF98" s="285"/>
      <c r="BG98" s="319"/>
      <c r="BH98" s="319"/>
      <c r="BI98" s="319"/>
      <c r="BJ98" s="319"/>
      <c r="BK98" s="319"/>
      <c r="BL98" s="319"/>
      <c r="BM98" s="319"/>
      <c r="BN98" s="319"/>
      <c r="BO98" s="319"/>
      <c r="BP98" s="319"/>
      <c r="BQ98" s="319"/>
      <c r="BR98" s="319"/>
      <c r="BS98" s="319"/>
      <c r="BT98" s="319"/>
      <c r="BW98" s="319"/>
      <c r="BZ98" s="319"/>
      <c r="CC98" s="319"/>
      <c r="CD98" s="319"/>
      <c r="CE98" s="319"/>
      <c r="CF98" s="319"/>
      <c r="CG98" s="319"/>
      <c r="CH98" s="319"/>
      <c r="CI98" s="319"/>
      <c r="CJ98" s="319"/>
      <c r="CK98" s="319"/>
      <c r="CL98" s="319"/>
      <c r="CM98" s="319"/>
      <c r="CN98" s="319"/>
      <c r="CO98" s="319"/>
      <c r="CP98" s="319"/>
      <c r="CS98" s="319"/>
      <c r="CV98" s="319"/>
      <c r="CZ98" s="319"/>
    </row>
    <row r="99" spans="55:104" ht="12.75">
      <c r="BC99" s="17"/>
      <c r="BD99" s="285"/>
      <c r="BE99" s="285"/>
      <c r="BF99" s="285"/>
      <c r="BG99" s="319"/>
      <c r="BH99" s="319"/>
      <c r="BI99" s="319"/>
      <c r="BJ99" s="319"/>
      <c r="BK99" s="319"/>
      <c r="BL99" s="319"/>
      <c r="BM99" s="319"/>
      <c r="BN99" s="319"/>
      <c r="BO99" s="319"/>
      <c r="BP99" s="319"/>
      <c r="BQ99" s="319"/>
      <c r="BR99" s="319"/>
      <c r="BS99" s="319"/>
      <c r="BT99" s="319"/>
      <c r="BW99" s="319"/>
      <c r="BZ99" s="319"/>
      <c r="CC99" s="319"/>
      <c r="CD99" s="319"/>
      <c r="CE99" s="319"/>
      <c r="CF99" s="319"/>
      <c r="CG99" s="319"/>
      <c r="CH99" s="319"/>
      <c r="CI99" s="319"/>
      <c r="CJ99" s="319"/>
      <c r="CK99" s="319"/>
      <c r="CL99" s="319"/>
      <c r="CM99" s="319"/>
      <c r="CN99" s="319"/>
      <c r="CO99" s="319"/>
      <c r="CP99" s="319"/>
      <c r="CS99" s="319"/>
      <c r="CV99" s="319"/>
      <c r="CZ99" s="319"/>
    </row>
    <row r="100" spans="55:104" ht="12.75">
      <c r="BC100" s="17"/>
      <c r="BD100" s="285"/>
      <c r="BE100" s="285"/>
      <c r="BF100" s="285"/>
      <c r="BG100" s="319"/>
      <c r="BH100" s="319"/>
      <c r="BI100" s="319"/>
      <c r="BJ100" s="319"/>
      <c r="BK100" s="319"/>
      <c r="BL100" s="319"/>
      <c r="BM100" s="319"/>
      <c r="BN100" s="319"/>
      <c r="BO100" s="319"/>
      <c r="BP100" s="319"/>
      <c r="BQ100" s="319"/>
      <c r="BR100" s="319"/>
      <c r="BS100" s="319"/>
      <c r="BT100" s="319"/>
      <c r="BW100" s="319"/>
      <c r="BZ100" s="319"/>
      <c r="CC100" s="319"/>
      <c r="CD100" s="319"/>
      <c r="CE100" s="319"/>
      <c r="CF100" s="319"/>
      <c r="CG100" s="319"/>
      <c r="CH100" s="319"/>
      <c r="CI100" s="319"/>
      <c r="CJ100" s="319"/>
      <c r="CK100" s="319"/>
      <c r="CL100" s="319"/>
      <c r="CM100" s="319"/>
      <c r="CN100" s="319"/>
      <c r="CO100" s="319"/>
      <c r="CP100" s="319"/>
      <c r="CS100" s="319"/>
      <c r="CV100" s="319"/>
      <c r="CZ100" s="319"/>
    </row>
    <row r="101" spans="55:104" ht="12.75">
      <c r="BC101" s="17"/>
      <c r="BD101" s="285"/>
      <c r="BE101" s="285"/>
      <c r="BF101" s="285"/>
      <c r="BG101" s="319"/>
      <c r="BH101" s="319"/>
      <c r="BI101" s="319"/>
      <c r="BJ101" s="319"/>
      <c r="BK101" s="319"/>
      <c r="BL101" s="319"/>
      <c r="BM101" s="319"/>
      <c r="BN101" s="319"/>
      <c r="BO101" s="319"/>
      <c r="BP101" s="319"/>
      <c r="BQ101" s="319"/>
      <c r="BR101" s="319"/>
      <c r="BS101" s="319"/>
      <c r="BT101" s="319"/>
      <c r="BW101" s="319"/>
      <c r="BZ101" s="319"/>
      <c r="CC101" s="319"/>
      <c r="CD101" s="319"/>
      <c r="CE101" s="319"/>
      <c r="CF101" s="319"/>
      <c r="CG101" s="319"/>
      <c r="CH101" s="319"/>
      <c r="CI101" s="319"/>
      <c r="CJ101" s="319"/>
      <c r="CK101" s="319"/>
      <c r="CL101" s="319"/>
      <c r="CM101" s="319"/>
      <c r="CN101" s="319"/>
      <c r="CO101" s="319"/>
      <c r="CP101" s="319"/>
      <c r="CS101" s="319"/>
      <c r="CV101" s="319"/>
      <c r="CZ101" s="319"/>
    </row>
    <row r="102" spans="55:104" ht="12.75">
      <c r="BC102" s="17"/>
      <c r="BD102" s="285"/>
      <c r="BE102" s="285"/>
      <c r="BF102" s="285"/>
      <c r="BG102" s="319"/>
      <c r="BH102" s="319"/>
      <c r="BI102" s="319"/>
      <c r="BJ102" s="319"/>
      <c r="BK102" s="319"/>
      <c r="BL102" s="319"/>
      <c r="BM102" s="319"/>
      <c r="BN102" s="319"/>
      <c r="BO102" s="319"/>
      <c r="BP102" s="319"/>
      <c r="BQ102" s="319"/>
      <c r="BR102" s="319"/>
      <c r="BS102" s="319"/>
      <c r="BT102" s="319"/>
      <c r="BW102" s="319"/>
      <c r="BZ102" s="319"/>
      <c r="CC102" s="319"/>
      <c r="CD102" s="319"/>
      <c r="CE102" s="319"/>
      <c r="CF102" s="319"/>
      <c r="CG102" s="319"/>
      <c r="CH102" s="319"/>
      <c r="CI102" s="319"/>
      <c r="CJ102" s="319"/>
      <c r="CK102" s="319"/>
      <c r="CL102" s="319"/>
      <c r="CM102" s="319"/>
      <c r="CN102" s="319"/>
      <c r="CO102" s="319"/>
      <c r="CP102" s="319"/>
      <c r="CS102" s="319"/>
      <c r="CV102" s="319"/>
      <c r="CZ102" s="319"/>
    </row>
    <row r="103" spans="55:104" ht="12.75">
      <c r="BC103" s="17"/>
      <c r="BD103" s="285"/>
      <c r="BE103" s="285"/>
      <c r="BF103" s="285"/>
      <c r="BG103" s="319"/>
      <c r="BH103" s="319"/>
      <c r="BI103" s="319"/>
      <c r="BJ103" s="319"/>
      <c r="BK103" s="319"/>
      <c r="BL103" s="319"/>
      <c r="BM103" s="319"/>
      <c r="BN103" s="319"/>
      <c r="BO103" s="319"/>
      <c r="BP103" s="319"/>
      <c r="BQ103" s="319"/>
      <c r="BR103" s="319"/>
      <c r="BS103" s="319"/>
      <c r="BT103" s="319"/>
      <c r="BW103" s="319"/>
      <c r="BZ103" s="319"/>
      <c r="CC103" s="319"/>
      <c r="CD103" s="319"/>
      <c r="CE103" s="319"/>
      <c r="CF103" s="319"/>
      <c r="CG103" s="319"/>
      <c r="CH103" s="319"/>
      <c r="CI103" s="319"/>
      <c r="CJ103" s="319"/>
      <c r="CK103" s="319"/>
      <c r="CL103" s="319"/>
      <c r="CM103" s="319"/>
      <c r="CN103" s="319"/>
      <c r="CO103" s="319"/>
      <c r="CP103" s="319"/>
      <c r="CS103" s="319"/>
      <c r="CV103" s="319"/>
      <c r="CZ103" s="319"/>
    </row>
    <row r="104" spans="55:104" ht="12.75">
      <c r="BC104" s="17"/>
      <c r="BD104" s="285"/>
      <c r="BE104" s="285"/>
      <c r="BF104" s="285"/>
      <c r="BG104" s="319"/>
      <c r="BH104" s="319"/>
      <c r="BI104" s="319"/>
      <c r="BJ104" s="319"/>
      <c r="BK104" s="319"/>
      <c r="BL104" s="319"/>
      <c r="BM104" s="319"/>
      <c r="BN104" s="319"/>
      <c r="BO104" s="319"/>
      <c r="BP104" s="319"/>
      <c r="BQ104" s="319"/>
      <c r="BR104" s="319"/>
      <c r="BS104" s="319"/>
      <c r="BT104" s="319"/>
      <c r="BW104" s="319"/>
      <c r="BZ104" s="319"/>
      <c r="CC104" s="319"/>
      <c r="CD104" s="319"/>
      <c r="CE104" s="319"/>
      <c r="CF104" s="319"/>
      <c r="CG104" s="319"/>
      <c r="CH104" s="319"/>
      <c r="CI104" s="319"/>
      <c r="CJ104" s="319"/>
      <c r="CK104" s="319"/>
      <c r="CL104" s="319"/>
      <c r="CM104" s="319"/>
      <c r="CN104" s="319"/>
      <c r="CO104" s="319"/>
      <c r="CP104" s="319"/>
      <c r="CS104" s="319"/>
      <c r="CV104" s="319"/>
      <c r="CZ104" s="319"/>
    </row>
    <row r="105" spans="55:104" ht="12.75">
      <c r="BC105" s="17"/>
      <c r="BD105" s="285"/>
      <c r="BE105" s="285"/>
      <c r="BF105" s="285"/>
      <c r="BG105" s="319"/>
      <c r="BH105" s="319"/>
      <c r="BI105" s="319"/>
      <c r="BJ105" s="319"/>
      <c r="BK105" s="319"/>
      <c r="BL105" s="319"/>
      <c r="BM105" s="319"/>
      <c r="BN105" s="319"/>
      <c r="BO105" s="319"/>
      <c r="BP105" s="319"/>
      <c r="BQ105" s="319"/>
      <c r="BR105" s="319"/>
      <c r="BS105" s="319"/>
      <c r="BT105" s="319"/>
      <c r="BW105" s="319"/>
      <c r="BZ105" s="319"/>
      <c r="CC105" s="319"/>
      <c r="CD105" s="319"/>
      <c r="CE105" s="319"/>
      <c r="CF105" s="319"/>
      <c r="CG105" s="319"/>
      <c r="CH105" s="319"/>
      <c r="CI105" s="319"/>
      <c r="CJ105" s="319"/>
      <c r="CK105" s="319"/>
      <c r="CL105" s="319"/>
      <c r="CM105" s="319"/>
      <c r="CN105" s="319"/>
      <c r="CO105" s="319"/>
      <c r="CP105" s="319"/>
      <c r="CS105" s="319"/>
      <c r="CV105" s="319"/>
      <c r="CZ105" s="319"/>
    </row>
    <row r="106" spans="55:104" ht="12.75">
      <c r="BC106" s="17"/>
      <c r="BD106" s="285"/>
      <c r="BE106" s="285"/>
      <c r="BF106" s="285"/>
      <c r="BG106" s="319"/>
      <c r="BH106" s="319"/>
      <c r="BI106" s="319"/>
      <c r="BJ106" s="319"/>
      <c r="BK106" s="319"/>
      <c r="BL106" s="319"/>
      <c r="BM106" s="319"/>
      <c r="BN106" s="319"/>
      <c r="BO106" s="319"/>
      <c r="BP106" s="319"/>
      <c r="BQ106" s="319"/>
      <c r="BR106" s="319"/>
      <c r="BS106" s="319"/>
      <c r="BT106" s="319"/>
      <c r="BW106" s="319"/>
      <c r="BZ106" s="319"/>
      <c r="CC106" s="319"/>
      <c r="CD106" s="319"/>
      <c r="CE106" s="319"/>
      <c r="CF106" s="319"/>
      <c r="CG106" s="319"/>
      <c r="CH106" s="319"/>
      <c r="CI106" s="319"/>
      <c r="CJ106" s="319"/>
      <c r="CK106" s="319"/>
      <c r="CL106" s="319"/>
      <c r="CM106" s="319"/>
      <c r="CN106" s="319"/>
      <c r="CO106" s="319"/>
      <c r="CP106" s="319"/>
      <c r="CS106" s="319"/>
      <c r="CV106" s="319"/>
      <c r="CZ106" s="319"/>
    </row>
    <row r="107" spans="55:104" ht="12.75">
      <c r="BC107" s="17"/>
      <c r="BD107" s="285"/>
      <c r="BE107" s="285"/>
      <c r="BF107" s="285"/>
      <c r="BG107" s="319"/>
      <c r="BH107" s="319"/>
      <c r="BI107" s="319"/>
      <c r="BJ107" s="319"/>
      <c r="BK107" s="319"/>
      <c r="BL107" s="319"/>
      <c r="BM107" s="319"/>
      <c r="BN107" s="319"/>
      <c r="BO107" s="319"/>
      <c r="BP107" s="319"/>
      <c r="BQ107" s="319"/>
      <c r="BR107" s="319"/>
      <c r="BS107" s="319"/>
      <c r="BT107" s="319"/>
      <c r="BW107" s="319"/>
      <c r="BZ107" s="319"/>
      <c r="CC107" s="319"/>
      <c r="CD107" s="319"/>
      <c r="CE107" s="319"/>
      <c r="CF107" s="319"/>
      <c r="CG107" s="319"/>
      <c r="CH107" s="319"/>
      <c r="CI107" s="319"/>
      <c r="CJ107" s="319"/>
      <c r="CK107" s="319"/>
      <c r="CL107" s="319"/>
      <c r="CM107" s="319"/>
      <c r="CN107" s="319"/>
      <c r="CO107" s="319"/>
      <c r="CP107" s="319"/>
      <c r="CS107" s="319"/>
      <c r="CV107" s="319"/>
      <c r="CZ107" s="319"/>
    </row>
    <row r="108" spans="55:104" ht="12.75">
      <c r="BC108" s="17"/>
      <c r="BD108" s="285"/>
      <c r="BE108" s="285"/>
      <c r="BF108" s="285"/>
      <c r="BG108" s="319"/>
      <c r="BH108" s="319"/>
      <c r="BI108" s="319"/>
      <c r="BJ108" s="319"/>
      <c r="BK108" s="319"/>
      <c r="BL108" s="319"/>
      <c r="BM108" s="319"/>
      <c r="BN108" s="319"/>
      <c r="BO108" s="319"/>
      <c r="BP108" s="319"/>
      <c r="BQ108" s="319"/>
      <c r="BR108" s="319"/>
      <c r="BS108" s="319"/>
      <c r="BT108" s="319"/>
      <c r="BW108" s="319"/>
      <c r="BZ108" s="319"/>
      <c r="CC108" s="319"/>
      <c r="CD108" s="319"/>
      <c r="CE108" s="319"/>
      <c r="CF108" s="319"/>
      <c r="CG108" s="319"/>
      <c r="CH108" s="319"/>
      <c r="CI108" s="319"/>
      <c r="CJ108" s="319"/>
      <c r="CK108" s="319"/>
      <c r="CL108" s="319"/>
      <c r="CM108" s="319"/>
      <c r="CN108" s="319"/>
      <c r="CO108" s="319"/>
      <c r="CP108" s="319"/>
      <c r="CS108" s="319"/>
      <c r="CV108" s="319"/>
      <c r="CZ108" s="319"/>
    </row>
    <row r="109" spans="55:104" ht="12.75">
      <c r="BC109" s="17"/>
      <c r="BD109" s="285"/>
      <c r="BE109" s="285"/>
      <c r="BF109" s="285"/>
      <c r="BG109" s="319"/>
      <c r="BH109" s="319"/>
      <c r="BI109" s="319"/>
      <c r="BJ109" s="319"/>
      <c r="BK109" s="319"/>
      <c r="BL109" s="319"/>
      <c r="BM109" s="319"/>
      <c r="BN109" s="319"/>
      <c r="BO109" s="319"/>
      <c r="BP109" s="319"/>
      <c r="BQ109" s="319"/>
      <c r="BR109" s="319"/>
      <c r="BS109" s="319"/>
      <c r="BT109" s="319"/>
      <c r="BW109" s="319"/>
      <c r="BZ109" s="319"/>
      <c r="CC109" s="319"/>
      <c r="CD109" s="319"/>
      <c r="CE109" s="319"/>
      <c r="CF109" s="319"/>
      <c r="CG109" s="319"/>
      <c r="CH109" s="319"/>
      <c r="CI109" s="319"/>
      <c r="CJ109" s="319"/>
      <c r="CK109" s="319"/>
      <c r="CL109" s="319"/>
      <c r="CM109" s="319"/>
      <c r="CN109" s="319"/>
      <c r="CO109" s="319"/>
      <c r="CP109" s="319"/>
      <c r="CS109" s="319"/>
      <c r="CV109" s="319"/>
      <c r="CZ109" s="319"/>
    </row>
  </sheetData>
  <sheetProtection sheet="1" objects="1" scenarios="1" formatCells="0" formatColumns="0" formatRows="0" insertColumns="0"/>
  <mergeCells count="49">
    <mergeCell ref="BD38:BT38"/>
    <mergeCell ref="D45:BB45"/>
    <mergeCell ref="D30:BB30"/>
    <mergeCell ref="BD36:BT36"/>
    <mergeCell ref="BD42:BT42"/>
    <mergeCell ref="BD46:BT46"/>
    <mergeCell ref="D41:BB41"/>
    <mergeCell ref="BD41:BT41"/>
    <mergeCell ref="BD43:BT43"/>
    <mergeCell ref="BD44:BT44"/>
    <mergeCell ref="CA4:CB4"/>
    <mergeCell ref="D23:BA23"/>
    <mergeCell ref="D24:BA24"/>
    <mergeCell ref="D26:BA26"/>
    <mergeCell ref="BD37:BT37"/>
    <mergeCell ref="D47:BB47"/>
    <mergeCell ref="BD39:BT39"/>
    <mergeCell ref="BD40:BT40"/>
    <mergeCell ref="D39:BB39"/>
    <mergeCell ref="D40:BB40"/>
    <mergeCell ref="BD53:BT53"/>
    <mergeCell ref="BD49:BT49"/>
    <mergeCell ref="BD50:BT50"/>
    <mergeCell ref="BD51:BT51"/>
    <mergeCell ref="BD52:BT52"/>
    <mergeCell ref="BD47:BT47"/>
    <mergeCell ref="BD48:BT48"/>
    <mergeCell ref="BD45:BT45"/>
    <mergeCell ref="D46:BB46"/>
    <mergeCell ref="D42:BB42"/>
    <mergeCell ref="D33:BB33"/>
    <mergeCell ref="D34:BB34"/>
    <mergeCell ref="D35:BB35"/>
    <mergeCell ref="D37:BB37"/>
    <mergeCell ref="D38:BB38"/>
    <mergeCell ref="D36:BB36"/>
    <mergeCell ref="D43:BB43"/>
    <mergeCell ref="D44:BB44"/>
    <mergeCell ref="C1:E1"/>
    <mergeCell ref="C4:AQ4"/>
    <mergeCell ref="D25:BB25"/>
    <mergeCell ref="D32:BB32"/>
    <mergeCell ref="D31:BB31"/>
    <mergeCell ref="D53:BB53"/>
    <mergeCell ref="D49:BB49"/>
    <mergeCell ref="D50:BB50"/>
    <mergeCell ref="D51:BB51"/>
    <mergeCell ref="D52:BB52"/>
    <mergeCell ref="D48:BB48"/>
  </mergeCells>
  <conditionalFormatting sqref="CA12:CA21 BY12:BY21 BS12:BS21 CU12:CU21 BU12:BU21 BW12:BW21 CS12:CS21 CO12:CO21 CQ12:CQ21 CK12:CK21 CM12:CM21 CG12:CG21 CI12:CI21 CC12:CC21 CE12:CE21 BK12:BK21 BM12:BM21 BO12:BO21 BQ12:BQ21 CQ9:CQ10 BY9:BY10 BW9:BW10 BS9:BS10 BU9:BU10 CU9:CU10 CS9:CS10 CM9:CM10 CO9:CO10 CI9:CI10 CK9:CK10 CE9:CE10 CG9:CG10 CA9:CA10 CC9:CC10 BK9:BK10 BM9:BM10 BO9:BO10 BQ9:BQ10">
    <cfRule type="cellIs" priority="87" dxfId="1" operator="equal" stopIfTrue="1">
      <formula>"&gt; 25%"</formula>
    </cfRule>
  </conditionalFormatting>
  <conditionalFormatting sqref="BI12:BI21 BI9:BI10">
    <cfRule type="cellIs" priority="88" dxfId="1" operator="equal" stopIfTrue="1">
      <formula>"&gt; 100%"</formula>
    </cfRule>
  </conditionalFormatting>
  <conditionalFormatting sqref="CU11 CS11 CQ11 CO11 CM11 CK11 CI11 CG11 CE11 CC11 CA11 BY11 BW11 BU11 BS11 BK11 BM11 BO11 BQ11 BI11">
    <cfRule type="cellIs" priority="89" dxfId="1" operator="equal" stopIfTrue="1">
      <formula>"&gt;25%"</formula>
    </cfRule>
  </conditionalFormatting>
  <conditionalFormatting sqref="BG32 BG29 BG27 BI27:CX27 BI32:CX32 BI29:CX29">
    <cfRule type="cellIs" priority="86" dxfId="1" operator="equal" stopIfTrue="1">
      <formula>"&lt;&gt;"</formula>
    </cfRule>
  </conditionalFormatting>
  <conditionalFormatting sqref="CW12:CW21 CW9:CW10">
    <cfRule type="cellIs" priority="84" dxfId="1" operator="equal" stopIfTrue="1">
      <formula>"&gt; 25%"</formula>
    </cfRule>
  </conditionalFormatting>
  <conditionalFormatting sqref="CW11">
    <cfRule type="cellIs" priority="85" dxfId="1" operator="equal" stopIfTrue="1">
      <formula>"&gt;25%"</formula>
    </cfRule>
  </conditionalFormatting>
  <conditionalFormatting sqref="BG24:CX24">
    <cfRule type="containsText" priority="83" dxfId="0" operator="containsText" stopIfTrue="1" text="&lt;&gt;">
      <formula>NOT(ISERROR(SEARCH("&lt;&gt;",BG24)))</formula>
    </cfRule>
  </conditionalFormatting>
  <conditionalFormatting sqref="CY12:CY21 CY9:CY10">
    <cfRule type="cellIs" priority="77" dxfId="1" operator="equal" stopIfTrue="1">
      <formula>"&gt; 25%"</formula>
    </cfRule>
  </conditionalFormatting>
  <conditionalFormatting sqref="CY11">
    <cfRule type="cellIs" priority="78" dxfId="1" operator="equal" stopIfTrue="1">
      <formula>"&gt;25%"</formula>
    </cfRule>
  </conditionalFormatting>
  <conditionalFormatting sqref="CY27:DA27 CY32:DA32 CY29:DA29">
    <cfRule type="cellIs" priority="76" dxfId="1" operator="equal" stopIfTrue="1">
      <formula>"&lt;&gt;"</formula>
    </cfRule>
  </conditionalFormatting>
  <conditionalFormatting sqref="DA12:DA21 DA9:DA10">
    <cfRule type="cellIs" priority="74" dxfId="1" operator="equal" stopIfTrue="1">
      <formula>"&gt; 25%"</formula>
    </cfRule>
  </conditionalFormatting>
  <conditionalFormatting sqref="DA11">
    <cfRule type="cellIs" priority="75" dxfId="1" operator="equal" stopIfTrue="1">
      <formula>"&gt;25%"</formula>
    </cfRule>
  </conditionalFormatting>
  <conditionalFormatting sqref="CY24:DA24">
    <cfRule type="containsText" priority="73" dxfId="0" operator="containsText" stopIfTrue="1" text="&lt;&gt;">
      <formula>NOT(ISERROR(SEARCH("&lt;&gt;",CY24)))</formula>
    </cfRule>
  </conditionalFormatting>
  <conditionalFormatting sqref="F19 F17">
    <cfRule type="cellIs" priority="70" dxfId="1" operator="lessThan" stopIfTrue="1">
      <formula>F18</formula>
    </cfRule>
  </conditionalFormatting>
  <conditionalFormatting sqref="F14">
    <cfRule type="cellIs" priority="71" dxfId="1" operator="lessThan" stopIfTrue="1">
      <formula>F12+F13-(0.01*(F12+F13))</formula>
    </cfRule>
    <cfRule type="cellIs" priority="72" dxfId="1" operator="lessThan" stopIfTrue="1">
      <formula>F15+F16+F17+F19+F21-(0.01*(F15+F16+F17+F19+F21))</formula>
    </cfRule>
  </conditionalFormatting>
  <conditionalFormatting sqref="H19 H17">
    <cfRule type="cellIs" priority="67" dxfId="1" operator="lessThan" stopIfTrue="1">
      <formula>H18</formula>
    </cfRule>
  </conditionalFormatting>
  <conditionalFormatting sqref="H14">
    <cfRule type="cellIs" priority="68" dxfId="1" operator="lessThan" stopIfTrue="1">
      <formula>H12+H13-(0.01*(H12+H13))</formula>
    </cfRule>
    <cfRule type="cellIs" priority="69" dxfId="1" operator="lessThan" stopIfTrue="1">
      <formula>H15+H16+H17+H19+H21-(0.01*(H15+H16+H17+H19+H21))</formula>
    </cfRule>
  </conditionalFormatting>
  <conditionalFormatting sqref="J19 J17">
    <cfRule type="cellIs" priority="64" dxfId="1" operator="lessThan" stopIfTrue="1">
      <formula>J18</formula>
    </cfRule>
  </conditionalFormatting>
  <conditionalFormatting sqref="J14">
    <cfRule type="cellIs" priority="65" dxfId="1" operator="lessThan" stopIfTrue="1">
      <formula>J12+J13-(0.01*(J12+J13))</formula>
    </cfRule>
    <cfRule type="cellIs" priority="66" dxfId="1" operator="lessThan" stopIfTrue="1">
      <formula>J15+J16+J17+J19+J21-(0.01*(J15+J16+J17+J19+J21))</formula>
    </cfRule>
  </conditionalFormatting>
  <conditionalFormatting sqref="L19 L17">
    <cfRule type="cellIs" priority="61" dxfId="1" operator="lessThan" stopIfTrue="1">
      <formula>L18</formula>
    </cfRule>
  </conditionalFormatting>
  <conditionalFormatting sqref="L14">
    <cfRule type="cellIs" priority="62" dxfId="1" operator="lessThan" stopIfTrue="1">
      <formula>L12+L13-(0.01*(L12+L13))</formula>
    </cfRule>
    <cfRule type="cellIs" priority="63" dxfId="1" operator="lessThan" stopIfTrue="1">
      <formula>L15+L16+L17+L19+L21-(0.01*(L15+L16+L17+L19+L21))</formula>
    </cfRule>
  </conditionalFormatting>
  <conditionalFormatting sqref="N19 N17">
    <cfRule type="cellIs" priority="58" dxfId="1" operator="lessThan" stopIfTrue="1">
      <formula>N18</formula>
    </cfRule>
  </conditionalFormatting>
  <conditionalFormatting sqref="N14">
    <cfRule type="cellIs" priority="59" dxfId="1" operator="lessThan" stopIfTrue="1">
      <formula>N12+N13-(0.01*(N12+N13))</formula>
    </cfRule>
    <cfRule type="cellIs" priority="60" dxfId="1" operator="lessThan" stopIfTrue="1">
      <formula>N15+N16+N17+N19+N21-(0.01*(N15+N16+N17+N19+N21))</formula>
    </cfRule>
  </conditionalFormatting>
  <conditionalFormatting sqref="P19 P17">
    <cfRule type="cellIs" priority="55" dxfId="1" operator="lessThan" stopIfTrue="1">
      <formula>P18</formula>
    </cfRule>
  </conditionalFormatting>
  <conditionalFormatting sqref="P14">
    <cfRule type="cellIs" priority="56" dxfId="1" operator="lessThan" stopIfTrue="1">
      <formula>P12+P13-(0.01*(P12+P13))</formula>
    </cfRule>
    <cfRule type="cellIs" priority="57" dxfId="1" operator="lessThan" stopIfTrue="1">
      <formula>P15+P16+P17+P19+P21-(0.01*(P15+P16+P17+P19+P21))</formula>
    </cfRule>
  </conditionalFormatting>
  <conditionalFormatting sqref="R19 R17">
    <cfRule type="cellIs" priority="52" dxfId="1" operator="lessThan" stopIfTrue="1">
      <formula>R18</formula>
    </cfRule>
  </conditionalFormatting>
  <conditionalFormatting sqref="R14">
    <cfRule type="cellIs" priority="53" dxfId="1" operator="lessThan" stopIfTrue="1">
      <formula>R12+R13-(0.01*(R12+R13))</formula>
    </cfRule>
    <cfRule type="cellIs" priority="54" dxfId="1" operator="lessThan" stopIfTrue="1">
      <formula>R15+R16+R17+R19+R21-(0.01*(R15+R16+R17+R19+R21))</formula>
    </cfRule>
  </conditionalFormatting>
  <conditionalFormatting sqref="T19 T17">
    <cfRule type="cellIs" priority="49" dxfId="1" operator="lessThan" stopIfTrue="1">
      <formula>T18</formula>
    </cfRule>
  </conditionalFormatting>
  <conditionalFormatting sqref="T14">
    <cfRule type="cellIs" priority="50" dxfId="1" operator="lessThan" stopIfTrue="1">
      <formula>T12+T13-(0.01*(T12+T13))</formula>
    </cfRule>
    <cfRule type="cellIs" priority="51" dxfId="1" operator="lessThan" stopIfTrue="1">
      <formula>T15+T16+T17+T19+T21-(0.01*(T15+T16+T17+T19+T21))</formula>
    </cfRule>
  </conditionalFormatting>
  <conditionalFormatting sqref="V14">
    <cfRule type="cellIs" priority="47" dxfId="1" operator="lessThan" stopIfTrue="1">
      <formula>V12+V13-(0.01*(V12+V13))</formula>
    </cfRule>
    <cfRule type="cellIs" priority="48" dxfId="1" operator="lessThan" stopIfTrue="1">
      <formula>V15+V16+V17+V19+V21-(0.01*(V15+V16+V17+V19+V21))</formula>
    </cfRule>
  </conditionalFormatting>
  <conditionalFormatting sqref="X19 X17">
    <cfRule type="cellIs" priority="44" dxfId="1" operator="lessThan" stopIfTrue="1">
      <formula>X18</formula>
    </cfRule>
  </conditionalFormatting>
  <conditionalFormatting sqref="X14">
    <cfRule type="cellIs" priority="45" dxfId="1" operator="lessThan" stopIfTrue="1">
      <formula>X12+X13-(0.01*(X12+X13))</formula>
    </cfRule>
    <cfRule type="cellIs" priority="46" dxfId="1" operator="lessThan" stopIfTrue="1">
      <formula>X15+X16+X17+X19+X21-(0.01*(X15+X16+X17+X19+X21))</formula>
    </cfRule>
  </conditionalFormatting>
  <conditionalFormatting sqref="Z19 Z17">
    <cfRule type="cellIs" priority="41" dxfId="1" operator="lessThan" stopIfTrue="1">
      <formula>Z18</formula>
    </cfRule>
  </conditionalFormatting>
  <conditionalFormatting sqref="Z14">
    <cfRule type="cellIs" priority="42" dxfId="1" operator="lessThan" stopIfTrue="1">
      <formula>Z12+Z13-(0.01*(Z12+Z13))</formula>
    </cfRule>
    <cfRule type="cellIs" priority="43" dxfId="1" operator="lessThan" stopIfTrue="1">
      <formula>Z15+Z16+Z17+Z19+Z21-(0.01*(Z15+Z16+Z17+Z19+Z21))</formula>
    </cfRule>
  </conditionalFormatting>
  <conditionalFormatting sqref="AB19 AB17">
    <cfRule type="cellIs" priority="38" dxfId="1" operator="lessThan" stopIfTrue="1">
      <formula>AB18</formula>
    </cfRule>
  </conditionalFormatting>
  <conditionalFormatting sqref="AB14">
    <cfRule type="cellIs" priority="39" dxfId="1" operator="lessThan" stopIfTrue="1">
      <formula>AB12+AB13-(0.01*(AB12+AB13))</formula>
    </cfRule>
    <cfRule type="cellIs" priority="40" dxfId="1" operator="lessThan" stopIfTrue="1">
      <formula>AB15+AB16+AB17+AB19+AB21-(0.01*(AB15+AB16+AB17+AB19+AB21))</formula>
    </cfRule>
  </conditionalFormatting>
  <conditionalFormatting sqref="AD19 AD17">
    <cfRule type="cellIs" priority="35" dxfId="1" operator="lessThan" stopIfTrue="1">
      <formula>AD18</formula>
    </cfRule>
  </conditionalFormatting>
  <conditionalFormatting sqref="AD14">
    <cfRule type="cellIs" priority="36" dxfId="1" operator="lessThan" stopIfTrue="1">
      <formula>AD12+AD13-(0.01*(AD12+AD13))</formula>
    </cfRule>
    <cfRule type="cellIs" priority="37" dxfId="1" operator="lessThan" stopIfTrue="1">
      <formula>AD15+AD16+AD17+AD19+AD21-(0.01*(AD15+AD16+AD17+AD19+AD21))</formula>
    </cfRule>
  </conditionalFormatting>
  <conditionalFormatting sqref="AF19 AF17">
    <cfRule type="cellIs" priority="32" dxfId="1" operator="lessThan" stopIfTrue="1">
      <formula>AF18</formula>
    </cfRule>
  </conditionalFormatting>
  <conditionalFormatting sqref="AF14">
    <cfRule type="cellIs" priority="33" dxfId="1" operator="lessThan" stopIfTrue="1">
      <formula>AF12+AF13-(0.01*(AF12+AF13))</formula>
    </cfRule>
    <cfRule type="cellIs" priority="34" dxfId="1" operator="lessThan" stopIfTrue="1">
      <formula>AF15+AF16+AF17+AF19+AF21-(0.01*(AF15+AF16+AF17+AF19+AF21))</formula>
    </cfRule>
  </conditionalFormatting>
  <conditionalFormatting sqref="AH19 AH17">
    <cfRule type="cellIs" priority="29" dxfId="1" operator="lessThan" stopIfTrue="1">
      <formula>AH18</formula>
    </cfRule>
  </conditionalFormatting>
  <conditionalFormatting sqref="AH14">
    <cfRule type="cellIs" priority="30" dxfId="1" operator="lessThan" stopIfTrue="1">
      <formula>AH12+AH13-(0.01*(AH12+AH13))</formula>
    </cfRule>
    <cfRule type="cellIs" priority="31" dxfId="1" operator="lessThan" stopIfTrue="1">
      <formula>AH15+AH16+AH17+AH19+AH21-(0.01*(AH15+AH16+AH17+AH19+AH21))</formula>
    </cfRule>
  </conditionalFormatting>
  <conditionalFormatting sqref="AJ19 AJ17">
    <cfRule type="cellIs" priority="26" dxfId="1" operator="lessThan" stopIfTrue="1">
      <formula>AJ18</formula>
    </cfRule>
  </conditionalFormatting>
  <conditionalFormatting sqref="AJ14">
    <cfRule type="cellIs" priority="27" dxfId="1" operator="lessThan" stopIfTrue="1">
      <formula>AJ12+AJ13-(0.01*(AJ12+AJ13))</formula>
    </cfRule>
    <cfRule type="cellIs" priority="28" dxfId="1" operator="lessThan" stopIfTrue="1">
      <formula>AJ15+AJ16+AJ17+AJ19+AJ21-(0.01*(AJ15+AJ16+AJ17+AJ19+AJ21))</formula>
    </cfRule>
  </conditionalFormatting>
  <conditionalFormatting sqref="AL19 AL17">
    <cfRule type="cellIs" priority="23" dxfId="1" operator="lessThan" stopIfTrue="1">
      <formula>AL18</formula>
    </cfRule>
  </conditionalFormatting>
  <conditionalFormatting sqref="AL14">
    <cfRule type="cellIs" priority="24" dxfId="1" operator="lessThan" stopIfTrue="1">
      <formula>AL12+AL13-(0.01*(AL12+AL13))</formula>
    </cfRule>
    <cfRule type="cellIs" priority="25" dxfId="1" operator="lessThan" stopIfTrue="1">
      <formula>AL15+AL16+AL17+AL19+AL21-(0.01*(AL15+AL16+AL17+AL19+AL21))</formula>
    </cfRule>
  </conditionalFormatting>
  <conditionalFormatting sqref="AN19 AN17">
    <cfRule type="cellIs" priority="20" dxfId="1" operator="lessThan" stopIfTrue="1">
      <formula>AN18</formula>
    </cfRule>
  </conditionalFormatting>
  <conditionalFormatting sqref="AN14">
    <cfRule type="cellIs" priority="21" dxfId="1" operator="lessThan" stopIfTrue="1">
      <formula>AN12+AN13-(0.01*(AN12+AN13))</formula>
    </cfRule>
    <cfRule type="cellIs" priority="22" dxfId="1" operator="lessThan" stopIfTrue="1">
      <formula>AN15+AN16+AN17+AN19+AN21-(0.01*(AN15+AN16+AN17+AN19+AN21))</formula>
    </cfRule>
  </conditionalFormatting>
  <conditionalFormatting sqref="AP19 AP17">
    <cfRule type="cellIs" priority="17" dxfId="1" operator="lessThan" stopIfTrue="1">
      <formula>AP18</formula>
    </cfRule>
  </conditionalFormatting>
  <conditionalFormatting sqref="AP14">
    <cfRule type="cellIs" priority="18" dxfId="1" operator="lessThan" stopIfTrue="1">
      <formula>AP12+AP13-(0.01*(AP12+AP13))</formula>
    </cfRule>
    <cfRule type="cellIs" priority="19" dxfId="1" operator="lessThan" stopIfTrue="1">
      <formula>AP15+AP16+AP17+AP19+AP21-(0.01*(AP15+AP16+AP17+AP19+AP21))</formula>
    </cfRule>
  </conditionalFormatting>
  <conditionalFormatting sqref="AR19 AR17">
    <cfRule type="cellIs" priority="14" dxfId="1" operator="lessThan" stopIfTrue="1">
      <formula>AR18</formula>
    </cfRule>
  </conditionalFormatting>
  <conditionalFormatting sqref="AR14">
    <cfRule type="cellIs" priority="15" dxfId="1" operator="lessThan" stopIfTrue="1">
      <formula>AR12+AR13-(0.01*(AR12+AR13))</formula>
    </cfRule>
    <cfRule type="cellIs" priority="16" dxfId="1" operator="lessThan" stopIfTrue="1">
      <formula>AR15+AR16+AR17+AR19+AR21-(0.01*(AR15+AR16+AR17+AR19+AR21))</formula>
    </cfRule>
  </conditionalFormatting>
  <conditionalFormatting sqref="AT19 AT17">
    <cfRule type="cellIs" priority="11" dxfId="1" operator="lessThan" stopIfTrue="1">
      <formula>AT18</formula>
    </cfRule>
  </conditionalFormatting>
  <conditionalFormatting sqref="AT14">
    <cfRule type="cellIs" priority="12" dxfId="1" operator="lessThan" stopIfTrue="1">
      <formula>AT12+AT13-(0.01*(AT12+AT13))</formula>
    </cfRule>
    <cfRule type="cellIs" priority="13" dxfId="1" operator="lessThan" stopIfTrue="1">
      <formula>AT15+AT16+AT17+AT19+AT21-(0.01*(AT15+AT16+AT17+AT19+AT21))</formula>
    </cfRule>
  </conditionalFormatting>
  <conditionalFormatting sqref="AZ19 AZ17">
    <cfRule type="cellIs" priority="8" dxfId="1" operator="lessThan" stopIfTrue="1">
      <formula>AZ18</formula>
    </cfRule>
  </conditionalFormatting>
  <conditionalFormatting sqref="AZ14">
    <cfRule type="cellIs" priority="9" dxfId="1" operator="lessThan" stopIfTrue="1">
      <formula>AZ12+AZ13-(0.01*(AZ12+AZ13))</formula>
    </cfRule>
    <cfRule type="cellIs" priority="10" dxfId="1" operator="lessThan" stopIfTrue="1">
      <formula>AZ15+AZ16+AZ17+AZ19+AZ21-(0.01*(AZ15+AZ16+AZ17+AZ19+AZ21))</formula>
    </cfRule>
  </conditionalFormatting>
  <conditionalFormatting sqref="V19 V17">
    <cfRule type="cellIs" priority="7" dxfId="1" operator="lessThan" stopIfTrue="1">
      <formula>V18</formula>
    </cfRule>
  </conditionalFormatting>
  <conditionalFormatting sqref="AV19 AV17">
    <cfRule type="cellIs" priority="4" dxfId="1" operator="lessThan" stopIfTrue="1">
      <formula>AV18</formula>
    </cfRule>
  </conditionalFormatting>
  <conditionalFormatting sqref="AV14">
    <cfRule type="cellIs" priority="5" dxfId="1" operator="lessThan" stopIfTrue="1">
      <formula>AV12+AV13-(0.01*(AV12+AV13))</formula>
    </cfRule>
    <cfRule type="cellIs" priority="6" dxfId="1" operator="lessThan" stopIfTrue="1">
      <formula>AV15+AV16+AV17+AV19+AV21-(0.01*(AV15+AV16+AV17+AV19+AV21))</formula>
    </cfRule>
  </conditionalFormatting>
  <conditionalFormatting sqref="AX19 AX17">
    <cfRule type="cellIs" priority="1" dxfId="1" operator="lessThan" stopIfTrue="1">
      <formula>AX18</formula>
    </cfRule>
  </conditionalFormatting>
  <conditionalFormatting sqref="AX14">
    <cfRule type="cellIs" priority="2" dxfId="1" operator="lessThan" stopIfTrue="1">
      <formula>AX12+AX13-(0.01*(AX12+AX13))</formula>
    </cfRule>
    <cfRule type="cellIs" priority="3" dxfId="1" operator="lessThan" stopIfTrue="1">
      <formula>AX15+AX16+AX17+AX19+AX21-(0.01*(AX15+AX16+AX17+AX19+AX21))</formula>
    </cfRule>
  </conditionalFormatting>
  <printOptions/>
  <pageMargins left="0.908333333333333" right="0.7" top="0.75" bottom="0.75" header="0.3" footer="0.3"/>
  <pageSetup fitToHeight="0" fitToWidth="1" horizontalDpi="600" verticalDpi="600" orientation="landscape" paperSize="9" scale="49" r:id="rId3"/>
  <headerFooter differentFirst="1">
    <oddFooter>&amp;CQuestionnaire UNSD/Programme des Nations Unies pour l'environnement 2018 sur les Statistiques de l’environnement - Section des déchets- p.&amp;P</oddFooter>
    <firstFooter>&amp;CQuestionnaire UNSD/Programme des Nations Unies pour l'environnement 2018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CZ30"/>
  <sheetViews>
    <sheetView showGridLines="0" zoomScale="85" zoomScaleNormal="85" zoomScalePageLayoutView="60" workbookViewId="0" topLeftCell="C1">
      <selection activeCell="F9" sqref="F9"/>
    </sheetView>
  </sheetViews>
  <sheetFormatPr defaultColWidth="9.140625" defaultRowHeight="12.75"/>
  <cols>
    <col min="1" max="1" width="3.8515625" style="959" hidden="1" customWidth="1"/>
    <col min="2" max="2" width="10.140625" style="959" hidden="1" customWidth="1"/>
    <col min="3" max="3" width="9.7109375" style="0" customWidth="1"/>
    <col min="4" max="4" width="39.140625" style="0" customWidth="1"/>
    <col min="5" max="5" width="6.140625" style="0" customWidth="1"/>
    <col min="6" max="6" width="7.57421875" style="133" customWidth="1"/>
    <col min="7" max="7" width="1.7109375" style="144" customWidth="1"/>
    <col min="8" max="8" width="6.8515625" style="133" customWidth="1"/>
    <col min="9" max="9" width="1.7109375" style="144" customWidth="1"/>
    <col min="10" max="10" width="6.8515625" style="133" customWidth="1"/>
    <col min="11" max="11" width="1.7109375" style="144" customWidth="1"/>
    <col min="12" max="12" width="6.8515625" style="133" customWidth="1"/>
    <col min="13" max="13" width="1.7109375" style="144" customWidth="1"/>
    <col min="14" max="14" width="6.8515625" style="133" customWidth="1"/>
    <col min="15" max="15" width="1.7109375" style="144" customWidth="1"/>
    <col min="16" max="16" width="6.8515625" style="133" customWidth="1"/>
    <col min="17" max="17" width="1.7109375" style="144" customWidth="1"/>
    <col min="18" max="18" width="6.8515625" style="133" customWidth="1"/>
    <col min="19" max="19" width="1.7109375" style="144" customWidth="1"/>
    <col min="20" max="20" width="6.8515625" style="133" customWidth="1"/>
    <col min="21" max="21" width="1.7109375" style="562" customWidth="1"/>
    <col min="22" max="22" width="6.8515625" style="133" customWidth="1"/>
    <col min="23" max="23" width="1.7109375" style="562" customWidth="1"/>
    <col min="24" max="24" width="6.8515625" style="133" customWidth="1"/>
    <col min="25" max="25" width="1.7109375" style="562" customWidth="1"/>
    <col min="26" max="26" width="6.8515625" style="133" customWidth="1"/>
    <col min="27" max="27" width="1.7109375" style="562" customWidth="1"/>
    <col min="28" max="28" width="6.8515625" style="133" customWidth="1"/>
    <col min="29" max="29" width="1.7109375" style="562" customWidth="1"/>
    <col min="30" max="30" width="6.8515625" style="144" customWidth="1"/>
    <col min="31" max="31" width="1.7109375" style="562" customWidth="1"/>
    <col min="32" max="32" width="6.8515625" style="144" customWidth="1"/>
    <col min="33" max="33" width="1.7109375" style="562" customWidth="1"/>
    <col min="34" max="34" width="6.8515625" style="133" customWidth="1"/>
    <col min="35" max="35" width="1.7109375" style="562" customWidth="1"/>
    <col min="36" max="36" width="6.8515625" style="133" customWidth="1"/>
    <col min="37" max="37" width="1.7109375" style="562" customWidth="1"/>
    <col min="38" max="38" width="6.8515625" style="144" customWidth="1"/>
    <col min="39" max="39" width="1.7109375" style="562" customWidth="1"/>
    <col min="40" max="40" width="6.8515625" style="144" customWidth="1"/>
    <col min="41" max="41" width="1.7109375" style="562" customWidth="1"/>
    <col min="42" max="42" width="6.8515625" style="133" customWidth="1"/>
    <col min="43" max="43" width="1.7109375" style="562" customWidth="1"/>
    <col min="44" max="44" width="6.8515625" style="133" customWidth="1"/>
    <col min="45" max="45" width="1.7109375" style="562" customWidth="1"/>
    <col min="46" max="46" width="6.8515625" style="133" customWidth="1"/>
    <col min="47" max="47" width="1.7109375" style="562" customWidth="1"/>
    <col min="48" max="48" width="6.8515625" style="133" customWidth="1"/>
    <col min="49" max="49" width="1.7109375" style="562" customWidth="1"/>
    <col min="50" max="50" width="6.8515625" style="133" customWidth="1"/>
    <col min="51" max="51" width="1.7109375" style="562" customWidth="1"/>
    <col min="52" max="52" width="6.8515625" style="133" customWidth="1"/>
    <col min="53" max="53" width="1.7109375" style="562" customWidth="1"/>
    <col min="54" max="54" width="2.8515625" style="0" customWidth="1"/>
    <col min="55" max="55" width="6.28125" style="273" customWidth="1"/>
    <col min="56" max="56" width="36.28125" style="273" customWidth="1"/>
    <col min="57" max="57" width="7.7109375" style="273" customWidth="1"/>
    <col min="58" max="58" width="5.8515625" style="273" customWidth="1"/>
    <col min="59" max="59" width="1.7109375" style="273" customWidth="1"/>
    <col min="60" max="60" width="5.8515625" style="273" customWidth="1"/>
    <col min="61" max="61" width="1.7109375" style="273" customWidth="1"/>
    <col min="62" max="62" width="5.8515625" style="273" customWidth="1"/>
    <col min="63" max="63" width="1.7109375" style="273" customWidth="1"/>
    <col min="64" max="64" width="5.8515625" style="273" customWidth="1"/>
    <col min="65" max="65" width="1.7109375" style="273" customWidth="1"/>
    <col min="66" max="66" width="5.8515625" style="273" customWidth="1"/>
    <col min="67" max="67" width="1.7109375" style="273" customWidth="1"/>
    <col min="68" max="68" width="5.8515625" style="273" customWidth="1"/>
    <col min="69" max="69" width="1.7109375" style="273" customWidth="1"/>
    <col min="70" max="70" width="5.8515625" style="273" customWidth="1"/>
    <col min="71" max="71" width="1.7109375" style="273" customWidth="1"/>
    <col min="72" max="72" width="5.8515625" style="273" customWidth="1"/>
    <col min="73" max="73" width="1.7109375" style="273" customWidth="1"/>
    <col min="74" max="74" width="5.8515625" style="273" customWidth="1"/>
    <col min="75" max="75" width="1.7109375" style="273" customWidth="1"/>
    <col min="76" max="76" width="5.8515625" style="273" customWidth="1"/>
    <col min="77" max="77" width="1.7109375" style="273" customWidth="1"/>
    <col min="78" max="78" width="5.8515625" style="273" customWidth="1"/>
    <col min="79" max="79" width="1.7109375" style="273" customWidth="1"/>
    <col min="80" max="80" width="5.8515625" style="273" customWidth="1"/>
    <col min="81" max="81" width="1.7109375" style="273" customWidth="1"/>
    <col min="82" max="82" width="5.8515625" style="273" customWidth="1"/>
    <col min="83" max="83" width="1.7109375" style="273" customWidth="1"/>
    <col min="84" max="84" width="5.8515625" style="273" customWidth="1"/>
    <col min="85" max="85" width="1.7109375" style="273" customWidth="1"/>
    <col min="86" max="86" width="5.8515625" style="273" customWidth="1"/>
    <col min="87" max="87" width="1.7109375" style="273" customWidth="1"/>
    <col min="88" max="88" width="5.8515625" style="273" customWidth="1"/>
    <col min="89" max="89" width="1.7109375" style="273" customWidth="1"/>
    <col min="90" max="90" width="5.8515625" style="273" customWidth="1"/>
    <col min="91" max="91" width="1.7109375" style="273" customWidth="1"/>
    <col min="92" max="92" width="5.8515625" style="273" customWidth="1"/>
    <col min="93" max="93" width="1.7109375" style="273" customWidth="1"/>
    <col min="94" max="94" width="5.8515625" style="273" customWidth="1"/>
    <col min="95" max="95" width="1.7109375" style="273" customWidth="1"/>
    <col min="96" max="96" width="5.8515625" style="273" customWidth="1"/>
    <col min="97" max="97" width="1.7109375" style="273" customWidth="1"/>
    <col min="98" max="98" width="5.8515625" style="273" customWidth="1"/>
    <col min="99" max="99" width="1.7109375" style="273" customWidth="1"/>
    <col min="100" max="100" width="5.8515625" style="273" customWidth="1"/>
    <col min="101" max="101" width="1.7109375" style="273" customWidth="1"/>
    <col min="102" max="102" width="5.8515625" style="273" customWidth="1"/>
    <col min="103" max="103" width="1.7109375" style="273" customWidth="1"/>
    <col min="104" max="104" width="5.8515625" style="273" customWidth="1"/>
  </cols>
  <sheetData>
    <row r="1" spans="2:88" ht="18">
      <c r="B1" s="959">
        <v>1</v>
      </c>
      <c r="C1" s="960" t="s">
        <v>374</v>
      </c>
      <c r="D1" s="960"/>
      <c r="E1" s="960"/>
      <c r="F1" s="961"/>
      <c r="G1" s="962"/>
      <c r="H1" s="963"/>
      <c r="I1" s="962"/>
      <c r="J1" s="963"/>
      <c r="K1" s="962"/>
      <c r="L1" s="963"/>
      <c r="M1" s="962"/>
      <c r="N1" s="963"/>
      <c r="O1" s="962"/>
      <c r="P1" s="963"/>
      <c r="Q1" s="962"/>
      <c r="R1" s="963"/>
      <c r="S1" s="962"/>
      <c r="T1" s="963"/>
      <c r="U1" s="964"/>
      <c r="V1" s="963"/>
      <c r="W1" s="964"/>
      <c r="X1" s="963"/>
      <c r="Y1" s="964"/>
      <c r="Z1" s="965"/>
      <c r="AA1" s="966"/>
      <c r="AB1" s="965"/>
      <c r="AC1" s="966"/>
      <c r="AD1" s="967"/>
      <c r="AE1" s="966"/>
      <c r="AF1" s="967"/>
      <c r="AG1" s="966"/>
      <c r="AH1" s="965"/>
      <c r="AI1" s="968"/>
      <c r="AJ1" s="965"/>
      <c r="AK1" s="968"/>
      <c r="AL1" s="965"/>
      <c r="AM1" s="966"/>
      <c r="AN1" s="965"/>
      <c r="AO1" s="966"/>
      <c r="AP1" s="965"/>
      <c r="AQ1" s="966"/>
      <c r="AR1" s="965"/>
      <c r="AS1" s="966"/>
      <c r="AT1" s="965"/>
      <c r="AU1" s="966"/>
      <c r="AV1" s="965"/>
      <c r="AW1" s="966"/>
      <c r="AX1" s="965"/>
      <c r="AY1" s="966"/>
      <c r="AZ1" s="965"/>
      <c r="BA1" s="966"/>
      <c r="BC1" s="969" t="s">
        <v>70</v>
      </c>
      <c r="BE1" s="908"/>
      <c r="BF1" s="908"/>
      <c r="BG1" s="908"/>
      <c r="BH1" s="908"/>
      <c r="BI1" s="908"/>
      <c r="BJ1" s="908"/>
      <c r="BK1" s="908"/>
      <c r="BL1" s="908"/>
      <c r="BM1" s="908"/>
      <c r="BN1" s="908"/>
      <c r="BO1" s="908"/>
      <c r="BP1" s="908"/>
      <c r="BQ1" s="908"/>
      <c r="BR1" s="908"/>
      <c r="BS1" s="908"/>
      <c r="BT1" s="908"/>
      <c r="BU1" s="908"/>
      <c r="BV1" s="908"/>
      <c r="BW1" s="908"/>
      <c r="BX1" s="908"/>
      <c r="BY1" s="908"/>
      <c r="BZ1" s="908"/>
      <c r="CA1" s="908"/>
      <c r="CB1" s="908"/>
      <c r="CC1" s="908"/>
      <c r="CD1" s="908"/>
      <c r="CE1" s="908"/>
      <c r="CF1" s="908"/>
      <c r="CG1" s="908"/>
      <c r="CH1" s="908"/>
      <c r="CI1" s="908"/>
      <c r="CJ1" s="908"/>
    </row>
    <row r="2" spans="6:55" ht="12.75">
      <c r="F2" s="970"/>
      <c r="G2" s="971"/>
      <c r="H2" s="245"/>
      <c r="I2" s="971"/>
      <c r="J2" s="245"/>
      <c r="K2" s="971"/>
      <c r="L2" s="245"/>
      <c r="M2" s="971"/>
      <c r="N2" s="245"/>
      <c r="O2" s="971"/>
      <c r="P2" s="245"/>
      <c r="Q2" s="971"/>
      <c r="R2" s="245"/>
      <c r="S2" s="971"/>
      <c r="T2" s="245"/>
      <c r="U2" s="972"/>
      <c r="V2" s="245"/>
      <c r="W2" s="972"/>
      <c r="X2" s="245"/>
      <c r="Y2" s="972"/>
      <c r="Z2" s="245"/>
      <c r="AA2" s="972"/>
      <c r="AB2" s="245"/>
      <c r="AC2" s="972"/>
      <c r="AD2" s="971"/>
      <c r="AE2" s="972"/>
      <c r="AF2" s="971"/>
      <c r="AG2" s="972"/>
      <c r="AH2" s="245"/>
      <c r="AI2" s="973"/>
      <c r="AJ2" s="245"/>
      <c r="AK2" s="973"/>
      <c r="AL2" s="245"/>
      <c r="AM2" s="972"/>
      <c r="AN2" s="245"/>
      <c r="AO2" s="972"/>
      <c r="AP2" s="245"/>
      <c r="AQ2" s="972"/>
      <c r="AR2" s="245"/>
      <c r="AS2" s="972"/>
      <c r="AT2" s="245"/>
      <c r="AU2" s="972"/>
      <c r="AV2" s="245"/>
      <c r="AW2" s="972"/>
      <c r="AX2" s="245"/>
      <c r="AY2" s="972"/>
      <c r="AZ2" s="245"/>
      <c r="BA2" s="972"/>
      <c r="BC2" s="444"/>
    </row>
    <row r="3" spans="2:104" ht="15">
      <c r="B3" s="959">
        <v>478</v>
      </c>
      <c r="C3" s="974" t="s">
        <v>244</v>
      </c>
      <c r="D3" s="472" t="s">
        <v>371</v>
      </c>
      <c r="E3" s="470"/>
      <c r="F3" s="970"/>
      <c r="G3" s="972"/>
      <c r="H3" s="975"/>
      <c r="I3" s="972"/>
      <c r="J3" s="975"/>
      <c r="K3" s="972"/>
      <c r="L3" s="975"/>
      <c r="M3" s="972"/>
      <c r="N3" s="975"/>
      <c r="O3" s="972"/>
      <c r="P3" s="246"/>
      <c r="Q3" s="972"/>
      <c r="R3" s="246"/>
      <c r="S3" s="972"/>
      <c r="T3" s="246"/>
      <c r="U3" s="972"/>
      <c r="V3" s="974" t="s">
        <v>245</v>
      </c>
      <c r="W3" s="236"/>
      <c r="X3" s="237"/>
      <c r="Y3" s="236"/>
      <c r="Z3" s="238"/>
      <c r="AA3" s="976"/>
      <c r="AB3" s="976"/>
      <c r="AC3" s="976"/>
      <c r="AD3" s="976"/>
      <c r="AE3" s="976"/>
      <c r="AF3" s="976"/>
      <c r="AG3" s="976"/>
      <c r="AH3" s="976"/>
      <c r="AI3" s="976"/>
      <c r="AJ3" s="976"/>
      <c r="AK3" s="976"/>
      <c r="AL3" s="976"/>
      <c r="AM3" s="976"/>
      <c r="AN3" s="976"/>
      <c r="AO3" s="976"/>
      <c r="AP3" s="976"/>
      <c r="AQ3" s="976"/>
      <c r="AR3" s="976"/>
      <c r="AS3" s="976"/>
      <c r="AT3" s="976"/>
      <c r="AU3" s="976"/>
      <c r="AV3" s="976"/>
      <c r="AW3" s="976"/>
      <c r="AX3" s="976"/>
      <c r="AY3" s="976"/>
      <c r="AZ3" s="976"/>
      <c r="BA3" s="976"/>
      <c r="BC3" s="444"/>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287"/>
      <c r="CJ3" s="287"/>
      <c r="CK3" s="287"/>
      <c r="CL3" s="349"/>
      <c r="CM3" s="349"/>
      <c r="CN3" s="349"/>
      <c r="CO3" s="287"/>
      <c r="CP3" s="287"/>
      <c r="CQ3" s="287"/>
      <c r="CR3" s="287"/>
      <c r="CS3" s="287"/>
      <c r="CT3" s="287"/>
      <c r="CU3" s="287"/>
      <c r="CV3" s="287"/>
      <c r="CW3" s="287"/>
      <c r="CX3" s="287"/>
      <c r="CY3" s="287"/>
      <c r="CZ3" s="287"/>
    </row>
    <row r="4" spans="3:104" ht="14.25">
      <c r="C4" s="977"/>
      <c r="D4" s="977"/>
      <c r="E4" s="977"/>
      <c r="F4" s="978"/>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9"/>
      <c r="AQ4" s="979"/>
      <c r="AR4" s="979"/>
      <c r="AS4" s="979"/>
      <c r="AT4" s="979"/>
      <c r="AU4" s="979"/>
      <c r="AV4" s="979"/>
      <c r="AW4" s="979"/>
      <c r="AX4" s="979"/>
      <c r="AY4" s="979"/>
      <c r="AZ4" s="979"/>
      <c r="BA4" s="979"/>
      <c r="BC4" s="348"/>
      <c r="BD4" s="980"/>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287"/>
      <c r="CJ4" s="287"/>
      <c r="CK4" s="287"/>
      <c r="CL4" s="349"/>
      <c r="CM4" s="349"/>
      <c r="CN4" s="349"/>
      <c r="CO4" s="287"/>
      <c r="CP4" s="287"/>
      <c r="CQ4" s="287"/>
      <c r="CR4" s="287"/>
      <c r="CS4" s="287"/>
      <c r="CT4" s="287"/>
      <c r="CU4" s="287"/>
      <c r="CV4" s="287"/>
      <c r="CW4" s="287"/>
      <c r="CX4" s="287"/>
      <c r="CY4" s="287"/>
      <c r="CZ4" s="287"/>
    </row>
    <row r="5" spans="3:104" ht="15.75">
      <c r="C5" s="981"/>
      <c r="D5" s="981"/>
      <c r="E5" s="981"/>
      <c r="F5" s="11"/>
      <c r="G5" s="971"/>
      <c r="H5" s="14"/>
      <c r="I5" s="971"/>
      <c r="J5" s="14"/>
      <c r="K5" s="971"/>
      <c r="L5" s="14"/>
      <c r="M5" s="971"/>
      <c r="N5" s="14"/>
      <c r="O5" s="971"/>
      <c r="P5" s="14"/>
      <c r="Q5" s="971"/>
      <c r="R5" s="14"/>
      <c r="S5" s="971"/>
      <c r="T5" s="14"/>
      <c r="U5" s="972"/>
      <c r="V5" s="14"/>
      <c r="W5" s="972"/>
      <c r="X5" s="14"/>
      <c r="Y5" s="972"/>
      <c r="Z5" s="14"/>
      <c r="AA5" s="972"/>
      <c r="AB5" s="14"/>
      <c r="AC5" s="972"/>
      <c r="AD5" s="971"/>
      <c r="AE5" s="972"/>
      <c r="AF5" s="971"/>
      <c r="AG5" s="972"/>
      <c r="AH5" s="14"/>
      <c r="AI5" s="982"/>
      <c r="AJ5" s="14"/>
      <c r="AK5" s="982"/>
      <c r="AL5" s="14"/>
      <c r="AM5" s="972"/>
      <c r="AN5" s="14"/>
      <c r="AO5" s="972"/>
      <c r="AP5" s="14"/>
      <c r="AQ5" s="972"/>
      <c r="AR5" s="14"/>
      <c r="AS5" s="972"/>
      <c r="AT5" s="14"/>
      <c r="AU5" s="972"/>
      <c r="AV5" s="14"/>
      <c r="AW5" s="972"/>
      <c r="AX5" s="14"/>
      <c r="AY5" s="972"/>
      <c r="AZ5" s="14"/>
      <c r="BA5" s="972"/>
      <c r="BC5" s="349"/>
      <c r="BD5" s="349"/>
      <c r="BE5" s="983"/>
      <c r="BF5" s="984"/>
      <c r="BG5" s="349"/>
      <c r="BH5" s="985"/>
      <c r="BI5" s="985"/>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986"/>
      <c r="CJ5" s="986"/>
      <c r="CK5" s="287"/>
      <c r="CL5" s="349"/>
      <c r="CM5" s="349"/>
      <c r="CN5" s="349"/>
      <c r="CO5" s="986"/>
      <c r="CP5" s="986"/>
      <c r="CQ5" s="287"/>
      <c r="CR5" s="986"/>
      <c r="CS5" s="287"/>
      <c r="CT5" s="986"/>
      <c r="CU5" s="287"/>
      <c r="CV5" s="986"/>
      <c r="CW5" s="287"/>
      <c r="CX5" s="986"/>
      <c r="CY5" s="287"/>
      <c r="CZ5" s="986"/>
    </row>
    <row r="6" spans="2:104" ht="15.75">
      <c r="B6" s="987">
        <v>170</v>
      </c>
      <c r="C6" s="988" t="s">
        <v>375</v>
      </c>
      <c r="D6" s="988"/>
      <c r="E6" s="69"/>
      <c r="F6" s="989"/>
      <c r="G6" s="990"/>
      <c r="H6" s="991"/>
      <c r="I6" s="990"/>
      <c r="J6" s="991"/>
      <c r="K6" s="990"/>
      <c r="L6" s="991"/>
      <c r="M6" s="990"/>
      <c r="N6" s="991"/>
      <c r="O6" s="990"/>
      <c r="P6" s="991"/>
      <c r="Q6" s="990"/>
      <c r="R6" s="991"/>
      <c r="S6" s="992"/>
      <c r="T6" s="993"/>
      <c r="U6" s="994"/>
      <c r="V6" s="993"/>
      <c r="W6" s="994"/>
      <c r="X6" s="993"/>
      <c r="Y6" s="994"/>
      <c r="Z6" s="993"/>
      <c r="AA6" s="994"/>
      <c r="AB6" s="993"/>
      <c r="AC6" s="994"/>
      <c r="AD6" s="992"/>
      <c r="AE6" s="994"/>
      <c r="AF6" s="992"/>
      <c r="AG6" s="994"/>
      <c r="AH6" s="993"/>
      <c r="AI6" s="995"/>
      <c r="AJ6" s="993"/>
      <c r="AK6" s="995"/>
      <c r="AL6" s="993"/>
      <c r="AM6" s="994"/>
      <c r="AN6" s="993"/>
      <c r="AO6" s="994"/>
      <c r="AP6" s="993"/>
      <c r="AQ6" s="994"/>
      <c r="AR6" s="993"/>
      <c r="AS6" s="994"/>
      <c r="AT6" s="993"/>
      <c r="AU6" s="994"/>
      <c r="AV6" s="993"/>
      <c r="AW6" s="994"/>
      <c r="AX6" s="993"/>
      <c r="AY6" s="994"/>
      <c r="AZ6" s="993"/>
      <c r="BA6" s="994"/>
      <c r="BC6" s="348"/>
      <c r="BD6" s="348"/>
      <c r="BE6" s="348"/>
      <c r="BF6" s="370"/>
      <c r="BG6" s="996"/>
      <c r="BH6" s="997"/>
      <c r="BI6" s="998"/>
      <c r="BJ6" s="998"/>
      <c r="BK6" s="999"/>
      <c r="BL6" s="999"/>
      <c r="BM6" s="997"/>
      <c r="BN6" s="997"/>
      <c r="BO6" s="998"/>
      <c r="BP6" s="999"/>
      <c r="BQ6" s="999"/>
      <c r="BR6" s="999"/>
      <c r="BS6" s="999"/>
      <c r="BT6" s="999"/>
      <c r="BU6" s="999"/>
      <c r="BV6" s="999"/>
      <c r="BW6" s="999"/>
      <c r="BX6" s="999"/>
      <c r="BY6" s="999"/>
      <c r="BZ6" s="999"/>
      <c r="CA6" s="999"/>
      <c r="CB6" s="999"/>
      <c r="CC6" s="999"/>
      <c r="CD6" s="999"/>
      <c r="CE6" s="999"/>
      <c r="CF6" s="999"/>
      <c r="CG6" s="999"/>
      <c r="CH6" s="999"/>
      <c r="CI6" s="842"/>
      <c r="CJ6" s="842"/>
      <c r="CL6" s="999"/>
      <c r="CM6" s="999"/>
      <c r="CN6" s="999"/>
      <c r="CO6" s="842"/>
      <c r="CP6" s="842"/>
      <c r="CR6" s="842"/>
      <c r="CT6" s="842"/>
      <c r="CV6" s="842"/>
      <c r="CX6" s="842"/>
      <c r="CZ6" s="842"/>
    </row>
    <row r="7" spans="2:86" ht="18">
      <c r="B7" s="987"/>
      <c r="F7" s="789" t="s">
        <v>243</v>
      </c>
      <c r="G7" s="1000"/>
      <c r="H7" s="1001"/>
      <c r="I7" s="1000"/>
      <c r="J7" s="1001"/>
      <c r="K7" s="1000"/>
      <c r="L7" s="1001"/>
      <c r="M7" s="1000"/>
      <c r="N7" s="1001"/>
      <c r="O7" s="1000"/>
      <c r="P7" s="1001"/>
      <c r="Q7" s="1000"/>
      <c r="R7" s="245"/>
      <c r="S7" s="244"/>
      <c r="U7" s="244"/>
      <c r="V7" s="245"/>
      <c r="W7" s="244"/>
      <c r="X7" s="1002"/>
      <c r="Y7" s="244"/>
      <c r="Z7" s="973"/>
      <c r="AA7" s="244"/>
      <c r="AB7" s="245"/>
      <c r="AC7" s="244"/>
      <c r="AD7" s="245"/>
      <c r="AF7" s="246"/>
      <c r="AG7" s="244"/>
      <c r="AH7" s="1003"/>
      <c r="AI7" s="549"/>
      <c r="AJ7" s="1003"/>
      <c r="AL7" s="1003"/>
      <c r="AM7" s="499"/>
      <c r="AN7"/>
      <c r="AO7" s="972"/>
      <c r="AP7" s="1003"/>
      <c r="AQ7" s="558"/>
      <c r="AR7" s="1003"/>
      <c r="AS7" s="558"/>
      <c r="AT7" s="1003"/>
      <c r="AU7" s="558"/>
      <c r="AV7" s="1003"/>
      <c r="AW7" s="558"/>
      <c r="AX7" s="1003"/>
      <c r="AY7" s="558"/>
      <c r="AZ7" s="1003"/>
      <c r="BA7" s="558"/>
      <c r="BC7" s="905" t="s">
        <v>91</v>
      </c>
      <c r="BD7" s="906"/>
      <c r="BE7" s="906"/>
      <c r="BF7" s="906"/>
      <c r="BG7" s="906"/>
      <c r="BH7" s="906"/>
      <c r="BI7" s="906"/>
      <c r="BJ7" s="906"/>
      <c r="BK7" s="906"/>
      <c r="BL7" s="906"/>
      <c r="BM7" s="906"/>
      <c r="BN7" s="906"/>
      <c r="BO7" s="906"/>
      <c r="BP7" s="906"/>
      <c r="BQ7" s="906"/>
      <c r="BR7" s="906"/>
      <c r="BS7" s="906"/>
      <c r="BT7" s="906"/>
      <c r="BU7" s="906"/>
      <c r="BV7" s="906"/>
      <c r="BW7" s="906"/>
      <c r="BX7" s="906"/>
      <c r="BY7" s="906"/>
      <c r="BZ7" s="906"/>
      <c r="CA7" s="906"/>
      <c r="CB7" s="906"/>
      <c r="CC7" s="906"/>
      <c r="CD7" s="906"/>
      <c r="CE7" s="906"/>
      <c r="CF7" s="906"/>
      <c r="CG7" s="906"/>
      <c r="CH7" s="906"/>
    </row>
    <row r="8" spans="2:104" ht="12.75">
      <c r="B8" s="987">
        <v>2</v>
      </c>
      <c r="C8" s="71" t="s">
        <v>240</v>
      </c>
      <c r="D8" s="71" t="s">
        <v>241</v>
      </c>
      <c r="E8" s="71" t="s">
        <v>242</v>
      </c>
      <c r="F8" s="71">
        <v>1990</v>
      </c>
      <c r="G8" s="1004"/>
      <c r="H8" s="71">
        <v>1995</v>
      </c>
      <c r="I8" s="1004"/>
      <c r="J8" s="71">
        <v>1996</v>
      </c>
      <c r="K8" s="1004"/>
      <c r="L8" s="71">
        <v>1997</v>
      </c>
      <c r="M8" s="1004"/>
      <c r="N8" s="71">
        <v>1998</v>
      </c>
      <c r="O8" s="1004"/>
      <c r="P8" s="71">
        <v>1999</v>
      </c>
      <c r="Q8" s="1004"/>
      <c r="R8" s="71">
        <v>2000</v>
      </c>
      <c r="S8" s="1004"/>
      <c r="T8" s="71">
        <v>2001</v>
      </c>
      <c r="U8" s="1005"/>
      <c r="V8" s="71">
        <v>2002</v>
      </c>
      <c r="W8" s="1005"/>
      <c r="X8" s="71">
        <v>2003</v>
      </c>
      <c r="Y8" s="1005"/>
      <c r="Z8" s="71">
        <v>2004</v>
      </c>
      <c r="AA8" s="1005"/>
      <c r="AB8" s="71">
        <v>2005</v>
      </c>
      <c r="AC8" s="1005"/>
      <c r="AD8" s="71">
        <v>2006</v>
      </c>
      <c r="AE8" s="1005"/>
      <c r="AF8" s="71">
        <v>2007</v>
      </c>
      <c r="AG8" s="1005"/>
      <c r="AH8" s="71">
        <v>2008</v>
      </c>
      <c r="AI8" s="1006"/>
      <c r="AJ8" s="71">
        <v>2009</v>
      </c>
      <c r="AK8" s="1006"/>
      <c r="AL8" s="71">
        <v>2010</v>
      </c>
      <c r="AM8" s="1005"/>
      <c r="AN8" s="71">
        <v>2011</v>
      </c>
      <c r="AO8" s="1005"/>
      <c r="AP8" s="71">
        <v>2012</v>
      </c>
      <c r="AQ8" s="1005"/>
      <c r="AR8" s="71">
        <v>2013</v>
      </c>
      <c r="AS8" s="1005"/>
      <c r="AT8" s="71">
        <v>2014</v>
      </c>
      <c r="AU8" s="1005"/>
      <c r="AV8" s="71">
        <v>2015</v>
      </c>
      <c r="AW8" s="1005"/>
      <c r="AX8" s="1007">
        <v>2016</v>
      </c>
      <c r="AY8" s="1008"/>
      <c r="AZ8" s="1007">
        <v>2017</v>
      </c>
      <c r="BA8" s="1008"/>
      <c r="BC8" s="71" t="s">
        <v>24</v>
      </c>
      <c r="BD8" s="71" t="s">
        <v>25</v>
      </c>
      <c r="BE8" s="71" t="s">
        <v>26</v>
      </c>
      <c r="BF8" s="1009">
        <v>1990</v>
      </c>
      <c r="BG8" s="1010"/>
      <c r="BH8" s="1009">
        <v>1995</v>
      </c>
      <c r="BI8" s="1010"/>
      <c r="BJ8" s="1009">
        <v>1996</v>
      </c>
      <c r="BK8" s="1010"/>
      <c r="BL8" s="1009">
        <v>1997</v>
      </c>
      <c r="BM8" s="1010"/>
      <c r="BN8" s="1009">
        <v>1998</v>
      </c>
      <c r="BO8" s="1010"/>
      <c r="BP8" s="1009">
        <v>1999</v>
      </c>
      <c r="BQ8" s="1010"/>
      <c r="BR8" s="1009">
        <v>2000</v>
      </c>
      <c r="BS8" s="1010"/>
      <c r="BT8" s="1009">
        <v>2001</v>
      </c>
      <c r="BU8" s="1010"/>
      <c r="BV8" s="1009">
        <v>2002</v>
      </c>
      <c r="BW8" s="1010"/>
      <c r="BX8" s="1009">
        <v>2003</v>
      </c>
      <c r="BY8" s="1010"/>
      <c r="BZ8" s="1009">
        <v>2004</v>
      </c>
      <c r="CA8" s="1010"/>
      <c r="CB8" s="1009">
        <v>2005</v>
      </c>
      <c r="CC8" s="1010"/>
      <c r="CD8" s="1009">
        <v>2006</v>
      </c>
      <c r="CE8" s="1010"/>
      <c r="CF8" s="1009">
        <v>2007</v>
      </c>
      <c r="CG8" s="1010"/>
      <c r="CH8" s="1009">
        <v>2008</v>
      </c>
      <c r="CI8" s="1011"/>
      <c r="CJ8" s="1009">
        <v>2009</v>
      </c>
      <c r="CK8" s="1010"/>
      <c r="CL8" s="1009">
        <v>2010</v>
      </c>
      <c r="CM8" s="1010"/>
      <c r="CN8" s="1009">
        <v>2011</v>
      </c>
      <c r="CO8" s="1011"/>
      <c r="CP8" s="1009">
        <v>2012</v>
      </c>
      <c r="CQ8" s="1010"/>
      <c r="CR8" s="1009">
        <v>2013</v>
      </c>
      <c r="CS8" s="1010"/>
      <c r="CT8" s="1009">
        <v>2014</v>
      </c>
      <c r="CU8" s="1010"/>
      <c r="CV8" s="1009">
        <v>2015</v>
      </c>
      <c r="CW8" s="1010"/>
      <c r="CX8" s="1009">
        <v>2016</v>
      </c>
      <c r="CY8" s="1010"/>
      <c r="CZ8" s="1009">
        <v>2017</v>
      </c>
    </row>
    <row r="9" spans="2:104" ht="12.75">
      <c r="B9" s="987">
        <v>3550</v>
      </c>
      <c r="C9" s="1012">
        <v>1</v>
      </c>
      <c r="D9" s="1013" t="s">
        <v>376</v>
      </c>
      <c r="E9" s="1014" t="s">
        <v>27</v>
      </c>
      <c r="F9" s="1015"/>
      <c r="G9" s="1016"/>
      <c r="H9" s="1015"/>
      <c r="I9" s="1016"/>
      <c r="J9" s="1015"/>
      <c r="K9" s="1016"/>
      <c r="L9" s="1015"/>
      <c r="M9" s="1016"/>
      <c r="N9" s="1015"/>
      <c r="O9" s="1016"/>
      <c r="P9" s="1015"/>
      <c r="Q9" s="1016"/>
      <c r="R9" s="1015"/>
      <c r="S9" s="1016"/>
      <c r="T9" s="1015"/>
      <c r="U9" s="1016"/>
      <c r="V9" s="1015"/>
      <c r="W9" s="1016"/>
      <c r="X9" s="1015"/>
      <c r="Y9" s="1016"/>
      <c r="Z9" s="1015"/>
      <c r="AA9" s="1016"/>
      <c r="AB9" s="1015"/>
      <c r="AC9" s="1016"/>
      <c r="AD9" s="1017"/>
      <c r="AE9" s="1016"/>
      <c r="AF9" s="1017"/>
      <c r="AG9" s="1016"/>
      <c r="AH9" s="1015"/>
      <c r="AI9" s="1016"/>
      <c r="AJ9" s="1018"/>
      <c r="AK9" s="1016"/>
      <c r="AL9" s="1018"/>
      <c r="AM9" s="1016"/>
      <c r="AN9" s="1018"/>
      <c r="AO9" s="1016"/>
      <c r="AP9" s="1018"/>
      <c r="AQ9" s="1016"/>
      <c r="AR9" s="1018"/>
      <c r="AS9" s="1016"/>
      <c r="AT9" s="1018"/>
      <c r="AU9" s="1016"/>
      <c r="AV9" s="1018"/>
      <c r="AW9" s="1016"/>
      <c r="AX9" s="1018"/>
      <c r="AY9" s="1016"/>
      <c r="AZ9" s="1018"/>
      <c r="BA9" s="1016"/>
      <c r="BC9" s="292">
        <v>1</v>
      </c>
      <c r="BD9" s="1019" t="s">
        <v>377</v>
      </c>
      <c r="BE9" s="292" t="s">
        <v>27</v>
      </c>
      <c r="BF9" s="1020" t="s">
        <v>0</v>
      </c>
      <c r="BG9" s="1021"/>
      <c r="BH9" s="1022" t="str">
        <f>IF(OR(ISBLANK(F9),ISBLANK(H9)),"N/A",IF(ABS((H9-F9)/F9)&gt;0.5,"&gt; 50%","ok"))</f>
        <v>N/A</v>
      </c>
      <c r="BI9" s="1021"/>
      <c r="BJ9" s="1022" t="str">
        <f>IF(OR(ISBLANK(J9),ISBLANK(H9)),"N/A",IF(ABS((J9-H9)/H9)&gt;0.25,"&gt; 25%","ok"))</f>
        <v>N/A</v>
      </c>
      <c r="BK9" s="1022"/>
      <c r="BL9" s="1022" t="str">
        <f>IF(OR(ISBLANK(L9),ISBLANK(J9)),"N/A",IF(ABS((L9-J9)/J9)&gt;0.25,"&gt; 25%","ok"))</f>
        <v>N/A</v>
      </c>
      <c r="BM9" s="1022"/>
      <c r="BN9" s="1022" t="str">
        <f>IF(OR(ISBLANK(N9),ISBLANK(L9)),"N/A",IF(ABS((N9-L9)/L9)&gt;0.25,"&gt; 25%","ok"))</f>
        <v>N/A</v>
      </c>
      <c r="BO9" s="1022"/>
      <c r="BP9" s="1022" t="str">
        <f>IF(OR(ISBLANK(P9),ISBLANK(N9)),"N/A",IF(ABS((P9-N9)/N9)&gt;0.25,"&gt; 25%","ok"))</f>
        <v>N/A</v>
      </c>
      <c r="BQ9" s="1022"/>
      <c r="BR9" s="1022" t="str">
        <f>IF(OR(ISBLANK(R9),ISBLANK(P9)),"N/A",IF(ABS((R9-P9)/P9)&gt;0.25,"&gt; 25%","ok"))</f>
        <v>N/A</v>
      </c>
      <c r="BS9" s="1022"/>
      <c r="BT9" s="1022" t="str">
        <f>IF(OR(ISBLANK(T9),ISBLANK(R9)),"N/A",IF(ABS((T9-R9)/R9)&gt;0.25,"&gt; 25%","ok"))</f>
        <v>N/A</v>
      </c>
      <c r="BU9" s="1022"/>
      <c r="BV9" s="1022" t="str">
        <f>IF(OR(ISBLANK(V9),ISBLANK(T9)),"N/A",IF(ABS((V9-T9)/T9)&gt;0.25,"&gt; 25%","ok"))</f>
        <v>N/A</v>
      </c>
      <c r="BW9" s="1022"/>
      <c r="BX9" s="1022" t="str">
        <f>IF(OR(ISBLANK(X9),ISBLANK(V9)),"N/A",IF(ABS((X9-V9)/V9)&gt;0.25,"&gt; 25%","ok"))</f>
        <v>N/A</v>
      </c>
      <c r="BY9" s="1022"/>
      <c r="BZ9" s="1022" t="str">
        <f>IF(OR(ISBLANK(Z9),ISBLANK(X9)),"N/A",IF(ABS((Z9-X9)/X9)&gt;0.25,"&gt; 25%","ok"))</f>
        <v>N/A</v>
      </c>
      <c r="CA9" s="1022"/>
      <c r="CB9" s="1022" t="str">
        <f>IF(OR(ISBLANK(AB9),ISBLANK(Z9)),"N/A",IF(ABS((AB9-Z9)/Z9)&gt;0.25,"&gt; 25%","ok"))</f>
        <v>N/A</v>
      </c>
      <c r="CC9" s="1022"/>
      <c r="CD9" s="1022" t="str">
        <f>IF(OR(ISBLANK(AD9),ISBLANK(AB9)),"N/A",IF(ABS((AD9-AB9)/AB9)&gt;0.25,"&gt; 25%","ok"))</f>
        <v>N/A</v>
      </c>
      <c r="CE9" s="1022"/>
      <c r="CF9" s="1022" t="str">
        <f>IF(OR(ISBLANK(AF9),ISBLANK(AD9)),"N/A",IF(ABS((AF9-AD9)/AD9)&gt;0.25,"&gt; 25%","ok"))</f>
        <v>N/A</v>
      </c>
      <c r="CG9" s="1022"/>
      <c r="CH9" s="1022" t="str">
        <f>IF(OR(ISBLANK(AH9),ISBLANK(AF9)),"N/A",IF(ABS((AH9-AF9)/AF9)&gt;0.25,"&gt; 25%","ok"))</f>
        <v>N/A</v>
      </c>
      <c r="CI9" s="1022"/>
      <c r="CJ9" s="1022" t="str">
        <f>IF(OR(ISBLANK(AJ9),ISBLANK(AH9)),"N/A",IF(ABS((AJ9-AH9)/AH9)&gt;0.25,"&gt; 25%","ok"))</f>
        <v>N/A</v>
      </c>
      <c r="CK9" s="1022"/>
      <c r="CL9" s="1022" t="str">
        <f>IF(OR(ISBLANK(AL9),ISBLANK(AJ9)),"N/A",IF(ABS((AL9-AJ9)/AJ9)&gt;0.25,"&gt; 25%","ok"))</f>
        <v>N/A</v>
      </c>
      <c r="CM9" s="1022"/>
      <c r="CN9" s="1022" t="str">
        <f>IF(OR(ISBLANK(AN9),ISBLANK(AL9)),"N/A",IF(ABS((AN9-AL9)/AL9)&gt;0.25,"&gt; 25%","ok"))</f>
        <v>N/A</v>
      </c>
      <c r="CO9" s="1022"/>
      <c r="CP9" s="1022" t="str">
        <f>IF(OR(ISBLANK(AP9),ISBLANK(AN9)),"N/A",IF(ABS((AP9-AN9)/AN9)&gt;0.25,"&gt; 25%","ok"))</f>
        <v>N/A</v>
      </c>
      <c r="CQ9" s="1022"/>
      <c r="CR9" s="1022" t="str">
        <f>IF(OR(ISBLANK(AR9),ISBLANK(AP9)),"N/A",IF(ABS((AR9-AP9)/AP9)&gt;0.25,"&gt; 25%","ok"))</f>
        <v>N/A</v>
      </c>
      <c r="CS9" s="1022"/>
      <c r="CT9" s="1022" t="str">
        <f>IF(OR(ISBLANK(AT9),ISBLANK(AR9)),"N/A",IF(ABS((AT9-AR9)/AR9)&gt;0.25,"&gt; 25%","ok"))</f>
        <v>N/A</v>
      </c>
      <c r="CU9" s="1022"/>
      <c r="CV9" s="1022" t="str">
        <f>IF(OR(ISBLANK(AV9),ISBLANK(AT9)),"N/A",IF(ABS((AV9-AT9)/AT9)&gt;0.25,"&gt; 25%","ok"))</f>
        <v>N/A</v>
      </c>
      <c r="CW9" s="1022"/>
      <c r="CX9" s="1022" t="str">
        <f>IF(OR(ISBLANK(AX9),ISBLANK(AV9)),"N/A",IF(ABS((AX9-AV9)/AV9)&gt;0.25,"&gt; 25%","ok"))</f>
        <v>N/A</v>
      </c>
      <c r="CY9" s="1022"/>
      <c r="CZ9" s="1022" t="str">
        <f>IF(OR(ISBLANK(AZ9),ISBLANK(AX9)),"N/A",IF(ABS((AZ9-AX9)/AX9)&gt;0.25,"&gt; 25%","ok"))</f>
        <v>N/A</v>
      </c>
    </row>
    <row r="10" spans="2:104" ht="12.75">
      <c r="B10" s="987">
        <v>3650</v>
      </c>
      <c r="C10" s="1023">
        <v>2</v>
      </c>
      <c r="D10" s="1024" t="s">
        <v>378</v>
      </c>
      <c r="E10" s="1023" t="s">
        <v>27</v>
      </c>
      <c r="F10" s="1025"/>
      <c r="G10" s="1026"/>
      <c r="H10" s="1025"/>
      <c r="I10" s="1026"/>
      <c r="J10" s="1025"/>
      <c r="K10" s="1026"/>
      <c r="L10" s="1025"/>
      <c r="M10" s="1026"/>
      <c r="N10" s="1025"/>
      <c r="O10" s="1026"/>
      <c r="P10" s="1025"/>
      <c r="Q10" s="1026"/>
      <c r="R10" s="1025"/>
      <c r="S10" s="1026"/>
      <c r="T10" s="1025"/>
      <c r="U10" s="1026"/>
      <c r="V10" s="1025"/>
      <c r="W10" s="1026"/>
      <c r="X10" s="1025"/>
      <c r="Y10" s="1026"/>
      <c r="Z10" s="1025"/>
      <c r="AA10" s="1026"/>
      <c r="AB10" s="1025"/>
      <c r="AC10" s="1026"/>
      <c r="AD10" s="1025"/>
      <c r="AE10" s="1026"/>
      <c r="AF10" s="1025"/>
      <c r="AG10" s="1026"/>
      <c r="AH10" s="1025"/>
      <c r="AI10" s="1026"/>
      <c r="AJ10" s="1025"/>
      <c r="AK10" s="1026"/>
      <c r="AL10" s="1027"/>
      <c r="AM10" s="1026"/>
      <c r="AN10" s="1027"/>
      <c r="AO10" s="1026"/>
      <c r="AP10" s="1025"/>
      <c r="AQ10" s="1026"/>
      <c r="AR10" s="1025"/>
      <c r="AS10" s="1026"/>
      <c r="AT10" s="1025"/>
      <c r="AU10" s="1026"/>
      <c r="AV10" s="1025"/>
      <c r="AW10" s="1026"/>
      <c r="AX10" s="1025"/>
      <c r="AY10" s="1026"/>
      <c r="AZ10" s="1025"/>
      <c r="BA10" s="1026"/>
      <c r="BC10" s="328">
        <v>9</v>
      </c>
      <c r="BD10" s="407" t="s">
        <v>379</v>
      </c>
      <c r="BE10" s="296" t="s">
        <v>27</v>
      </c>
      <c r="BF10" s="1028" t="s">
        <v>0</v>
      </c>
      <c r="BG10" s="1029"/>
      <c r="BH10" s="1030" t="str">
        <f>IF(OR(ISBLANK(F10),ISBLANK(H10)),"N/A",IF(ABS((H10-F10)/F10)&gt;0.5,"&gt; 50%","ok"))</f>
        <v>N/A</v>
      </c>
      <c r="BI10" s="1030"/>
      <c r="BJ10" s="1030" t="str">
        <f>IF(OR(ISBLANK(J10),ISBLANK(H10)),"N/A",IF(ABS((J10-H10)/H10)&gt;0.25,"&gt; 25%","ok"))</f>
        <v>N/A</v>
      </c>
      <c r="BK10" s="1030"/>
      <c r="BL10" s="1030" t="str">
        <f>IF(OR(ISBLANK(L10),ISBLANK(J10)),"N/A",IF(ABS((L10-J10)/J10)&gt;0.25,"&gt; 25%","ok"))</f>
        <v>N/A</v>
      </c>
      <c r="BM10" s="1030"/>
      <c r="BN10" s="1030" t="str">
        <f>IF(OR(ISBLANK(N10),ISBLANK(L10)),"N/A",IF(ABS((N10-L10)/L10)&gt;0.25,"&gt; 25%","ok"))</f>
        <v>N/A</v>
      </c>
      <c r="BO10" s="1030"/>
      <c r="BP10" s="1030" t="str">
        <f>IF(OR(ISBLANK(P10),ISBLANK(N10)),"N/A",IF(ABS((P10-N10)/N10)&gt;0.25,"&gt; 25%","ok"))</f>
        <v>N/A</v>
      </c>
      <c r="BQ10" s="1030"/>
      <c r="BR10" s="1030" t="str">
        <f>IF(OR(ISBLANK(R10),ISBLANK(P10)),"N/A",IF(ABS((R10-P10)/P10)&gt;0.25,"&gt; 25%","ok"))</f>
        <v>N/A</v>
      </c>
      <c r="BS10" s="1030"/>
      <c r="BT10" s="1030" t="str">
        <f>IF(OR(ISBLANK(T10),ISBLANK(R10)),"N/A",IF(ABS((T10-R10)/R10)&gt;0.25,"&gt; 25%","ok"))</f>
        <v>N/A</v>
      </c>
      <c r="BU10" s="1030"/>
      <c r="BV10" s="1030" t="str">
        <f>IF(OR(ISBLANK(V10),ISBLANK(T10)),"N/A",IF(ABS((V10-T10)/T10)&gt;0.25,"&gt; 25%","ok"))</f>
        <v>N/A</v>
      </c>
      <c r="BW10" s="1030"/>
      <c r="BX10" s="1030" t="str">
        <f>IF(OR(ISBLANK(X10),ISBLANK(V10)),"N/A",IF(ABS((X10-V10)/V10)&gt;0.25,"&gt; 25%","ok"))</f>
        <v>N/A</v>
      </c>
      <c r="BY10" s="1030"/>
      <c r="BZ10" s="1030" t="str">
        <f>IF(OR(ISBLANK(Z10),ISBLANK(X10)),"N/A",IF(ABS((Z10-X10)/X10)&gt;0.25,"&gt; 25%","ok"))</f>
        <v>N/A</v>
      </c>
      <c r="CA10" s="1030"/>
      <c r="CB10" s="1030" t="str">
        <f>IF(OR(ISBLANK(AB10),ISBLANK(Z10)),"N/A",IF(ABS((AB10-Z10)/Z10)&gt;0.25,"&gt; 25%","ok"))</f>
        <v>N/A</v>
      </c>
      <c r="CC10" s="1030"/>
      <c r="CD10" s="1030" t="str">
        <f>IF(OR(ISBLANK(AD10),ISBLANK(AB10)),"N/A",IF(ABS((AD10-AB10)/AB10)&gt;0.25,"&gt; 25%","ok"))</f>
        <v>N/A</v>
      </c>
      <c r="CE10" s="1030"/>
      <c r="CF10" s="1030" t="str">
        <f>IF(OR(ISBLANK(AF10),ISBLANK(AD10)),"N/A",IF(ABS((AF10-AD10)/AD10)&gt;0.25,"&gt; 25%","ok"))</f>
        <v>N/A</v>
      </c>
      <c r="CG10" s="1030"/>
      <c r="CH10" s="1030" t="str">
        <f>IF(OR(ISBLANK(AH10),ISBLANK(AF10)),"N/A",IF(ABS((AH10-AF10)/AF10)&gt;0.25,"&gt; 25%","ok"))</f>
        <v>N/A</v>
      </c>
      <c r="CI10" s="1030"/>
      <c r="CJ10" s="1031" t="str">
        <f>IF(OR(ISBLANK(AJ10),ISBLANK(AH10)),"N/A",IF(ABS((AJ10-AH10)/AH10)&gt;0.25,"&gt; 25%","ok"))</f>
        <v>N/A</v>
      </c>
      <c r="CK10" s="1032"/>
      <c r="CL10" s="1033" t="str">
        <f>IF(OR(ISBLANK(AL10),ISBLANK(AJ10)),"N/A",IF(ABS((AL10-AJ10)/AJ10)&gt;0.25,"&gt; 25%","ok"))</f>
        <v>N/A</v>
      </c>
      <c r="CM10" s="1032"/>
      <c r="CN10" s="1033" t="str">
        <f>IF(OR(ISBLANK(AN10),ISBLANK(AL10)),"N/A",IF(ABS((AN10-AL10)/AL10)&gt;0.25,"&gt; 25%","ok"))</f>
        <v>N/A</v>
      </c>
      <c r="CO10" s="1032"/>
      <c r="CP10" s="1033" t="str">
        <f>IF(OR(ISBLANK(AP10),ISBLANK(AN10)),"N/A",IF(ABS((AP10-AN10)/AN10)&gt;0.25,"&gt; 25%","ok"))</f>
        <v>N/A</v>
      </c>
      <c r="CQ10" s="1032"/>
      <c r="CR10" s="1033" t="str">
        <f>IF(OR(ISBLANK(AR10),ISBLANK(AP10)),"N/A",IF(ABS((AR10-AP10)/AP10)&gt;0.25,"&gt; 25%","ok"))</f>
        <v>N/A</v>
      </c>
      <c r="CS10" s="1032"/>
      <c r="CT10" s="1033" t="str">
        <f>IF(OR(ISBLANK(AT10),ISBLANK(AR10)),"N/A",IF(ABS((AT10-AR10)/AR10)&gt;0.25,"&gt; 25%","ok"))</f>
        <v>N/A</v>
      </c>
      <c r="CU10" s="1032"/>
      <c r="CV10" s="1033" t="str">
        <f>IF(OR(ISBLANK(AV10),ISBLANK(AT10)),"N/A",IF(ABS((AV10-AT10)/AT10)&gt;0.25,"&gt; 25%","ok"))</f>
        <v>N/A</v>
      </c>
      <c r="CW10" s="1032"/>
      <c r="CX10" s="1033" t="str">
        <f>IF(OR(ISBLANK(AX10),ISBLANK(AV10)),"N/A",IF(ABS((AX10-AV10)/AV10)&gt;0.25,"&gt; 25%","ok"))</f>
        <v>N/A</v>
      </c>
      <c r="CY10" s="1032"/>
      <c r="CZ10" s="1033" t="str">
        <f>IF(OR(ISBLANK(AZ10),ISBLANK(AX10)),"N/A",IF(ABS((AZ10-AX10)/AX10)&gt;0.25,"&gt; 25%","ok"))</f>
        <v>N/A</v>
      </c>
    </row>
    <row r="11" spans="3:104" ht="12.75">
      <c r="C11" s="1034"/>
      <c r="D11" s="1035"/>
      <c r="E11" s="1034"/>
      <c r="F11" s="1036"/>
      <c r="G11" s="1036"/>
      <c r="H11" s="1034"/>
      <c r="I11" s="1036"/>
      <c r="J11" s="1034"/>
      <c r="K11" s="1036"/>
      <c r="L11" s="1034"/>
      <c r="M11" s="1036"/>
      <c r="N11" s="1034"/>
      <c r="O11" s="1036"/>
      <c r="P11" s="1034"/>
      <c r="Q11" s="1036"/>
      <c r="R11" s="1034"/>
      <c r="S11" s="1036"/>
      <c r="T11" s="1034"/>
      <c r="U11" s="1036"/>
      <c r="V11" s="1034"/>
      <c r="W11" s="1036"/>
      <c r="X11" s="1034"/>
      <c r="Y11" s="1036"/>
      <c r="Z11" s="1034"/>
      <c r="AA11" s="1036"/>
      <c r="AB11" s="1034"/>
      <c r="AC11" s="1036"/>
      <c r="AD11" s="1036"/>
      <c r="AE11" s="1036"/>
      <c r="AF11" s="1037"/>
      <c r="AG11" s="1036"/>
      <c r="AH11" s="1034"/>
      <c r="AI11" s="1036"/>
      <c r="AJ11" s="1034"/>
      <c r="AK11" s="1036"/>
      <c r="AL11" s="1036"/>
      <c r="AM11" s="1036"/>
      <c r="AN11" s="1036"/>
      <c r="AO11" s="1036"/>
      <c r="AP11" s="1034"/>
      <c r="AQ11" s="1036"/>
      <c r="AR11" s="1034"/>
      <c r="AS11" s="1036"/>
      <c r="AT11" s="1034"/>
      <c r="AU11" s="1036"/>
      <c r="AV11" s="1034"/>
      <c r="AW11" s="1036"/>
      <c r="AX11" s="1034"/>
      <c r="AY11" s="1036"/>
      <c r="AZ11" s="1034"/>
      <c r="BA11" s="1036"/>
      <c r="BC11" s="367"/>
      <c r="BD11" s="1038"/>
      <c r="BE11" s="367"/>
      <c r="BF11" s="1038"/>
      <c r="BG11" s="1039"/>
      <c r="BH11" s="1038"/>
      <c r="BI11" s="1039"/>
      <c r="BJ11" s="1040"/>
      <c r="BK11" s="1040"/>
      <c r="BL11" s="1040"/>
      <c r="BM11" s="1040"/>
      <c r="BN11" s="1040"/>
      <c r="BO11" s="1040"/>
      <c r="BP11" s="1040"/>
      <c r="BQ11" s="1040"/>
      <c r="BR11" s="1040"/>
      <c r="BS11" s="1040"/>
      <c r="BT11" s="1040"/>
      <c r="BU11" s="1040"/>
      <c r="BV11" s="1040"/>
      <c r="BW11" s="1040"/>
      <c r="BX11" s="1040"/>
      <c r="BY11" s="1040"/>
      <c r="BZ11" s="1040"/>
      <c r="CA11" s="1040"/>
      <c r="CB11" s="1040"/>
      <c r="CC11" s="1040"/>
      <c r="CD11" s="1040"/>
      <c r="CE11" s="1040"/>
      <c r="CF11" s="1040"/>
      <c r="CG11" s="1040"/>
      <c r="CH11" s="1040"/>
      <c r="CI11" s="1040"/>
      <c r="CJ11" s="1040"/>
      <c r="CK11" s="1039"/>
      <c r="CL11" s="1040"/>
      <c r="CM11" s="1040"/>
      <c r="CN11" s="1040"/>
      <c r="CO11" s="1040"/>
      <c r="CP11" s="1040"/>
      <c r="CQ11" s="1039"/>
      <c r="CR11" s="1040"/>
      <c r="CS11" s="1039"/>
      <c r="CT11" s="1040"/>
      <c r="CU11" s="1039"/>
      <c r="CV11" s="1040"/>
      <c r="CW11" s="1039"/>
      <c r="CX11" s="1040"/>
      <c r="CY11" s="1039"/>
      <c r="CZ11" s="1040"/>
    </row>
    <row r="12" spans="3:104" ht="12.75">
      <c r="C12" s="622" t="s">
        <v>30</v>
      </c>
      <c r="D12" s="480"/>
      <c r="E12" s="481"/>
      <c r="F12" s="481"/>
      <c r="G12" s="481"/>
      <c r="H12" s="481"/>
      <c r="I12" s="481"/>
      <c r="J12" s="481"/>
      <c r="K12" s="481"/>
      <c r="L12" s="481"/>
      <c r="M12" s="481"/>
      <c r="N12" s="481"/>
      <c r="O12" s="481"/>
      <c r="P12" s="481"/>
      <c r="Q12" s="481"/>
      <c r="R12" s="481"/>
      <c r="S12" s="481"/>
      <c r="T12" s="481"/>
      <c r="U12" s="538"/>
      <c r="V12" s="481"/>
      <c r="W12" s="538"/>
      <c r="BC12" s="443" t="s">
        <v>90</v>
      </c>
      <c r="BD12" s="1041"/>
      <c r="BE12" s="959"/>
      <c r="BF12" s="959"/>
      <c r="BG12" s="959"/>
      <c r="BH12" s="959"/>
      <c r="BI12" s="959"/>
      <c r="BJ12" s="959"/>
      <c r="BK12" s="959"/>
      <c r="BL12" s="959"/>
      <c r="BM12" s="959"/>
      <c r="BN12" s="959"/>
      <c r="BO12" s="959"/>
      <c r="BP12" s="959"/>
      <c r="BQ12" s="959"/>
      <c r="BR12" s="959"/>
      <c r="BS12" s="959"/>
      <c r="BT12" s="959"/>
      <c r="BU12" s="959"/>
      <c r="BV12" s="959"/>
      <c r="BW12" s="959"/>
      <c r="BX12" s="959"/>
      <c r="BY12" s="959"/>
      <c r="BZ12" s="959"/>
      <c r="CA12" s="959"/>
      <c r="CB12" s="959"/>
      <c r="CC12" s="959"/>
      <c r="CD12" s="959"/>
      <c r="CE12" s="959"/>
      <c r="CF12" s="959"/>
      <c r="CG12" s="959"/>
      <c r="CH12" s="959"/>
      <c r="CI12" s="959"/>
      <c r="CJ12" s="959"/>
      <c r="CK12" s="959"/>
      <c r="CL12" s="959"/>
      <c r="CM12" s="959"/>
      <c r="CN12" s="959"/>
      <c r="CO12" s="959"/>
      <c r="CP12" s="959"/>
      <c r="CQ12" s="959"/>
      <c r="CR12" s="959"/>
      <c r="CS12" s="959"/>
      <c r="CT12" s="959"/>
      <c r="CU12" s="959"/>
      <c r="CV12" s="959"/>
      <c r="CW12" s="959"/>
      <c r="CX12" s="959"/>
      <c r="CY12" s="959"/>
      <c r="CZ12" s="959"/>
    </row>
    <row r="13" spans="3:104" ht="15" customHeight="1">
      <c r="C13" s="1042" t="s">
        <v>62</v>
      </c>
      <c r="D13" s="1043" t="s">
        <v>146</v>
      </c>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4"/>
      <c r="AM13" s="1044"/>
      <c r="AN13" s="1044"/>
      <c r="AO13" s="1044"/>
      <c r="AP13" s="1044"/>
      <c r="AQ13" s="1044"/>
      <c r="AR13" s="1045"/>
      <c r="AS13" s="1045"/>
      <c r="AT13" s="1045"/>
      <c r="AU13" s="1045"/>
      <c r="AV13" s="1045"/>
      <c r="AW13" s="1045"/>
      <c r="AX13" s="1045"/>
      <c r="AY13" s="1045"/>
      <c r="AZ13" s="1045"/>
      <c r="BA13"/>
      <c r="BC13" s="71" t="s">
        <v>24</v>
      </c>
      <c r="BD13" s="71" t="s">
        <v>25</v>
      </c>
      <c r="BE13" s="71" t="s">
        <v>26</v>
      </c>
      <c r="BF13" s="1009">
        <v>1990</v>
      </c>
      <c r="BG13" s="1046"/>
      <c r="BH13" s="1009">
        <v>1995</v>
      </c>
      <c r="BI13" s="1046"/>
      <c r="BJ13" s="1009">
        <v>1996</v>
      </c>
      <c r="BK13" s="1046"/>
      <c r="BL13" s="1009">
        <v>1997</v>
      </c>
      <c r="BM13" s="1046"/>
      <c r="BN13" s="1009">
        <v>1998</v>
      </c>
      <c r="BO13" s="1046"/>
      <c r="BP13" s="1009">
        <v>1999</v>
      </c>
      <c r="BQ13" s="1046"/>
      <c r="BR13" s="1009">
        <v>2000</v>
      </c>
      <c r="BS13" s="1046"/>
      <c r="BT13" s="1009">
        <v>2001</v>
      </c>
      <c r="BU13" s="1046"/>
      <c r="BV13" s="1009">
        <v>2002</v>
      </c>
      <c r="BW13" s="1046"/>
      <c r="BX13" s="1009">
        <v>2003</v>
      </c>
      <c r="BY13" s="1046"/>
      <c r="BZ13" s="1009">
        <v>2004</v>
      </c>
      <c r="CA13" s="1046"/>
      <c r="CB13" s="1009">
        <v>2005</v>
      </c>
      <c r="CC13" s="1046"/>
      <c r="CD13" s="1009">
        <v>2006</v>
      </c>
      <c r="CE13" s="1046"/>
      <c r="CF13" s="1009">
        <v>2007</v>
      </c>
      <c r="CG13" s="1046"/>
      <c r="CH13" s="1009">
        <v>2008</v>
      </c>
      <c r="CI13" s="1046"/>
      <c r="CJ13" s="1009">
        <v>2009</v>
      </c>
      <c r="CK13" s="1046"/>
      <c r="CL13" s="1009">
        <v>2010</v>
      </c>
      <c r="CM13" s="1046"/>
      <c r="CN13" s="1009">
        <v>2011</v>
      </c>
      <c r="CO13" s="1046"/>
      <c r="CP13" s="1009">
        <v>2012</v>
      </c>
      <c r="CQ13" s="1046"/>
      <c r="CR13" s="1009">
        <v>2013</v>
      </c>
      <c r="CS13" s="1046"/>
      <c r="CT13" s="1009">
        <v>2014</v>
      </c>
      <c r="CU13" s="1046"/>
      <c r="CV13" s="1009">
        <v>2015</v>
      </c>
      <c r="CW13" s="1046"/>
      <c r="CX13" s="1009">
        <v>2016</v>
      </c>
      <c r="CY13" s="1046"/>
      <c r="CZ13" s="1009">
        <v>2017</v>
      </c>
    </row>
    <row r="14" spans="3:104" ht="15" customHeight="1">
      <c r="C14" s="1042" t="s">
        <v>62</v>
      </c>
      <c r="D14" s="1047" t="s">
        <v>270</v>
      </c>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c r="AH14" s="1047"/>
      <c r="AI14" s="1047"/>
      <c r="AJ14" s="1047"/>
      <c r="AK14" s="1047"/>
      <c r="AL14" s="1047"/>
      <c r="AM14" s="1047"/>
      <c r="AN14" s="1047"/>
      <c r="AO14" s="1047"/>
      <c r="AP14" s="1047"/>
      <c r="AQ14" s="1047"/>
      <c r="AR14" s="1045"/>
      <c r="AS14" s="1045"/>
      <c r="AT14" s="1045"/>
      <c r="AU14" s="1045"/>
      <c r="AV14" s="1045"/>
      <c r="AW14" s="1045"/>
      <c r="AX14" s="1045"/>
      <c r="AY14" s="1045"/>
      <c r="AZ14" s="1045"/>
      <c r="BA14"/>
      <c r="BC14" s="71">
        <v>2</v>
      </c>
      <c r="BD14" s="71" t="s">
        <v>379</v>
      </c>
      <c r="BE14" s="1048" t="s">
        <v>27</v>
      </c>
      <c r="BF14" s="1049" t="str">
        <f>IF(F9="","N/A",IF(F10="","N/A",IF(F10&gt;F9,"&lt;&gt;","ok")))</f>
        <v>N/A</v>
      </c>
      <c r="BG14" s="1049"/>
      <c r="BH14" s="1049" t="str">
        <f aca="true" t="shared" si="0" ref="BH14:CZ14">IF(H9="","N/A",IF(H10="","N/A",IF(H10&gt;H9,"&lt;&gt;","ok")))</f>
        <v>N/A</v>
      </c>
      <c r="BI14" s="1049"/>
      <c r="BJ14" s="1049" t="str">
        <f t="shared" si="0"/>
        <v>N/A</v>
      </c>
      <c r="BK14" s="1049"/>
      <c r="BL14" s="1049" t="str">
        <f t="shared" si="0"/>
        <v>N/A</v>
      </c>
      <c r="BM14" s="1049"/>
      <c r="BN14" s="1049" t="str">
        <f t="shared" si="0"/>
        <v>N/A</v>
      </c>
      <c r="BO14" s="1049"/>
      <c r="BP14" s="1049" t="str">
        <f t="shared" si="0"/>
        <v>N/A</v>
      </c>
      <c r="BQ14" s="1049"/>
      <c r="BR14" s="1049" t="str">
        <f t="shared" si="0"/>
        <v>N/A</v>
      </c>
      <c r="BS14" s="1049"/>
      <c r="BT14" s="1049" t="str">
        <f t="shared" si="0"/>
        <v>N/A</v>
      </c>
      <c r="BU14" s="1049"/>
      <c r="BV14" s="1049" t="str">
        <f t="shared" si="0"/>
        <v>N/A</v>
      </c>
      <c r="BW14" s="1049"/>
      <c r="BX14" s="1049" t="str">
        <f t="shared" si="0"/>
        <v>N/A</v>
      </c>
      <c r="BY14" s="1049"/>
      <c r="BZ14" s="1049" t="str">
        <f t="shared" si="0"/>
        <v>N/A</v>
      </c>
      <c r="CA14" s="1049"/>
      <c r="CB14" s="1049" t="str">
        <f t="shared" si="0"/>
        <v>N/A</v>
      </c>
      <c r="CC14" s="1049"/>
      <c r="CD14" s="1049" t="str">
        <f t="shared" si="0"/>
        <v>N/A</v>
      </c>
      <c r="CE14" s="1049"/>
      <c r="CF14" s="1049" t="str">
        <f t="shared" si="0"/>
        <v>N/A</v>
      </c>
      <c r="CG14" s="1049"/>
      <c r="CH14" s="1049" t="str">
        <f t="shared" si="0"/>
        <v>N/A</v>
      </c>
      <c r="CI14" s="1049"/>
      <c r="CJ14" s="1049" t="str">
        <f t="shared" si="0"/>
        <v>N/A</v>
      </c>
      <c r="CK14" s="1049"/>
      <c r="CL14" s="1049" t="str">
        <f t="shared" si="0"/>
        <v>N/A</v>
      </c>
      <c r="CM14" s="1049"/>
      <c r="CN14" s="1049" t="str">
        <f t="shared" si="0"/>
        <v>N/A</v>
      </c>
      <c r="CO14" s="1049"/>
      <c r="CP14" s="1049" t="str">
        <f t="shared" si="0"/>
        <v>N/A</v>
      </c>
      <c r="CQ14" s="1049"/>
      <c r="CR14" s="1049" t="str">
        <f t="shared" si="0"/>
        <v>N/A</v>
      </c>
      <c r="CS14" s="1049"/>
      <c r="CT14" s="1049" t="str">
        <f>IF(AT9="","N/A",IF(AT10="","N/A",IF(AT10&gt;AT9,"&lt;&gt;","ok")))</f>
        <v>N/A</v>
      </c>
      <c r="CU14" s="1049"/>
      <c r="CV14" s="1049" t="str">
        <f t="shared" si="0"/>
        <v>N/A</v>
      </c>
      <c r="CW14" s="1049"/>
      <c r="CX14" s="1049" t="str">
        <f t="shared" si="0"/>
        <v>N/A</v>
      </c>
      <c r="CY14" s="1049"/>
      <c r="CZ14" s="1049" t="str">
        <f t="shared" si="0"/>
        <v>N/A</v>
      </c>
    </row>
    <row r="15" spans="3:52" ht="9.75" customHeight="1">
      <c r="C15" s="1042"/>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5"/>
      <c r="AM15" s="1045"/>
      <c r="AN15" s="1045"/>
      <c r="AO15" s="1045"/>
      <c r="AP15" s="1045"/>
      <c r="AQ15" s="1045"/>
      <c r="AR15" s="1045"/>
      <c r="AS15" s="1045"/>
      <c r="AT15" s="1045"/>
      <c r="AU15" s="1045"/>
      <c r="AV15" s="1045"/>
      <c r="AW15" s="1045"/>
      <c r="AX15" s="1045"/>
      <c r="AY15" s="1045"/>
      <c r="AZ15" s="1045"/>
    </row>
    <row r="16" spans="3:53" ht="12.75">
      <c r="C16" s="1050"/>
      <c r="D16" s="1047"/>
      <c r="E16" s="1047"/>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7"/>
      <c r="AC16" s="1047"/>
      <c r="AD16" s="1047"/>
      <c r="AE16" s="1047"/>
      <c r="AF16" s="1047"/>
      <c r="AG16" s="1047"/>
      <c r="AH16" s="1047"/>
      <c r="AI16" s="1047"/>
      <c r="AJ16" s="1047"/>
      <c r="AK16" s="1047"/>
      <c r="AL16" s="1051"/>
      <c r="AM16" s="1051"/>
      <c r="AN16" s="1051"/>
      <c r="AO16" s="1051"/>
      <c r="AP16" s="1051"/>
      <c r="AQ16" s="1051"/>
      <c r="AR16" s="1051"/>
      <c r="AS16" s="1051"/>
      <c r="AT16" s="1051"/>
      <c r="AU16" s="1051"/>
      <c r="AV16" s="1051"/>
      <c r="AW16" s="1051"/>
      <c r="AX16" s="1051"/>
      <c r="AY16" s="1051"/>
      <c r="AZ16" s="1051"/>
      <c r="BA16" s="1051"/>
    </row>
    <row r="17" spans="2:53" ht="16.5" thickBot="1">
      <c r="B17" s="959">
        <v>2</v>
      </c>
      <c r="C17" s="1052" t="s">
        <v>256</v>
      </c>
      <c r="D17" s="1052"/>
      <c r="E17" s="1052"/>
      <c r="F17" s="989"/>
      <c r="G17" s="990"/>
      <c r="H17" s="991"/>
      <c r="I17" s="990"/>
      <c r="J17" s="991"/>
      <c r="K17" s="990"/>
      <c r="L17" s="991"/>
      <c r="M17" s="990"/>
      <c r="N17" s="991"/>
      <c r="O17" s="990"/>
      <c r="P17" s="991"/>
      <c r="Q17" s="990"/>
      <c r="R17" s="991"/>
      <c r="S17" s="990"/>
      <c r="T17" s="991"/>
      <c r="U17" s="1053"/>
      <c r="V17" s="991"/>
      <c r="W17" s="1053"/>
      <c r="X17" s="991"/>
      <c r="Y17" s="1053"/>
      <c r="Z17" s="991"/>
      <c r="AA17" s="1053"/>
      <c r="AB17" s="991"/>
      <c r="AC17" s="1053"/>
      <c r="AD17" s="990"/>
      <c r="AE17" s="1053"/>
      <c r="AF17" s="990"/>
      <c r="AG17" s="1053"/>
      <c r="AH17" s="991"/>
      <c r="AI17" s="1054"/>
      <c r="AJ17" s="991"/>
      <c r="AK17" s="1054"/>
      <c r="AL17" s="991"/>
      <c r="AM17" s="1053"/>
      <c r="AN17" s="991"/>
      <c r="AO17" s="1053"/>
      <c r="AP17" s="991"/>
      <c r="AQ17" s="1053"/>
      <c r="AR17" s="991"/>
      <c r="AS17" s="1053"/>
      <c r="AT17" s="991"/>
      <c r="AU17" s="1053"/>
      <c r="AV17" s="991"/>
      <c r="AW17" s="1053"/>
      <c r="AX17" s="991"/>
      <c r="AY17" s="1053"/>
      <c r="AZ17" s="991"/>
      <c r="BA17" s="1053"/>
    </row>
    <row r="18" spans="3:53" ht="12.75">
      <c r="C18" s="1055" t="s">
        <v>31</v>
      </c>
      <c r="D18" s="1056" t="s">
        <v>257</v>
      </c>
      <c r="E18" s="1056"/>
      <c r="F18" s="1056"/>
      <c r="G18" s="1056"/>
      <c r="H18" s="1056"/>
      <c r="I18" s="1056"/>
      <c r="J18" s="1056"/>
      <c r="K18" s="1056"/>
      <c r="L18" s="1056"/>
      <c r="M18" s="1056"/>
      <c r="N18" s="1056"/>
      <c r="O18" s="1056"/>
      <c r="P18" s="1056"/>
      <c r="Q18" s="1056"/>
      <c r="R18" s="1056"/>
      <c r="S18" s="1056"/>
      <c r="T18" s="1056"/>
      <c r="U18" s="1056"/>
      <c r="V18" s="1056"/>
      <c r="W18" s="1056"/>
      <c r="X18" s="1056"/>
      <c r="Y18" s="1056"/>
      <c r="Z18" s="1056"/>
      <c r="AA18" s="1056"/>
      <c r="AB18" s="1056"/>
      <c r="AC18" s="1056"/>
      <c r="AD18" s="1056"/>
      <c r="AE18" s="1056"/>
      <c r="AF18" s="1056"/>
      <c r="AG18" s="1056"/>
      <c r="AH18" s="1056"/>
      <c r="AI18" s="1056"/>
      <c r="AJ18" s="1056"/>
      <c r="AK18" s="1056"/>
      <c r="AL18" s="1056"/>
      <c r="AM18" s="1056"/>
      <c r="AN18" s="1056"/>
      <c r="AO18" s="1056"/>
      <c r="AP18" s="1056"/>
      <c r="AQ18" s="1056"/>
      <c r="AR18" s="1056"/>
      <c r="AS18" s="1056"/>
      <c r="AT18" s="1056"/>
      <c r="AU18" s="1056"/>
      <c r="AV18" s="1056"/>
      <c r="AW18" s="1056"/>
      <c r="AX18" s="1056"/>
      <c r="AY18" s="1056"/>
      <c r="AZ18" s="1056"/>
      <c r="BA18" s="1057"/>
    </row>
    <row r="19" spans="3:53" ht="12.75">
      <c r="C19" s="1058"/>
      <c r="D19" s="1059"/>
      <c r="E19" s="1059"/>
      <c r="F19" s="1059"/>
      <c r="G19" s="1059"/>
      <c r="H19" s="1059"/>
      <c r="I19" s="1059"/>
      <c r="J19" s="1059"/>
      <c r="K19" s="1059"/>
      <c r="L19" s="1059"/>
      <c r="M19" s="1059"/>
      <c r="N19" s="1059"/>
      <c r="O19" s="1059"/>
      <c r="P19" s="1059"/>
      <c r="Q19" s="1059"/>
      <c r="R19" s="1059"/>
      <c r="S19" s="1059"/>
      <c r="T19" s="1059"/>
      <c r="U19" s="1059"/>
      <c r="V19" s="1059"/>
      <c r="W19" s="1059"/>
      <c r="X19" s="1059"/>
      <c r="Y19" s="1059"/>
      <c r="Z19" s="1059"/>
      <c r="AA19" s="1059"/>
      <c r="AB19" s="1059"/>
      <c r="AC19" s="1059"/>
      <c r="AD19" s="1059"/>
      <c r="AE19" s="1059"/>
      <c r="AF19" s="1059"/>
      <c r="AG19" s="1059"/>
      <c r="AH19" s="1059"/>
      <c r="AI19" s="1059"/>
      <c r="AJ19" s="1059"/>
      <c r="AK19" s="1059"/>
      <c r="AL19" s="1059"/>
      <c r="AM19" s="1059"/>
      <c r="AN19" s="1059"/>
      <c r="AO19" s="1059"/>
      <c r="AP19" s="1059"/>
      <c r="AQ19" s="1059"/>
      <c r="AR19" s="1059"/>
      <c r="AS19" s="1059"/>
      <c r="AT19" s="1059"/>
      <c r="AU19" s="1059"/>
      <c r="AV19" s="1059"/>
      <c r="AW19" s="1059"/>
      <c r="AX19" s="1059"/>
      <c r="AY19" s="1059"/>
      <c r="AZ19" s="1059"/>
      <c r="BA19" s="1060"/>
    </row>
    <row r="20" spans="3:53" ht="12.75">
      <c r="C20" s="1061"/>
      <c r="D20" s="1062"/>
      <c r="E20" s="1062"/>
      <c r="F20" s="1062"/>
      <c r="G20" s="1062"/>
      <c r="H20" s="1062"/>
      <c r="I20" s="1062"/>
      <c r="J20" s="1062"/>
      <c r="K20" s="1062"/>
      <c r="L20" s="1062"/>
      <c r="M20" s="1062"/>
      <c r="N20" s="1062"/>
      <c r="O20" s="1062"/>
      <c r="P20" s="1062"/>
      <c r="Q20" s="1062"/>
      <c r="R20" s="1062"/>
      <c r="S20" s="1062"/>
      <c r="T20" s="1062"/>
      <c r="U20" s="1062"/>
      <c r="V20" s="1062"/>
      <c r="W20" s="1062"/>
      <c r="X20" s="1062"/>
      <c r="Y20" s="1062"/>
      <c r="Z20" s="1062"/>
      <c r="AA20" s="1062"/>
      <c r="AB20" s="1062"/>
      <c r="AC20" s="1062"/>
      <c r="AD20" s="1062"/>
      <c r="AE20" s="1062"/>
      <c r="AF20" s="1062"/>
      <c r="AG20" s="1062"/>
      <c r="AH20" s="1062"/>
      <c r="AI20" s="1062"/>
      <c r="AJ20" s="1062"/>
      <c r="AK20" s="1062"/>
      <c r="AL20" s="1062"/>
      <c r="AM20" s="1062"/>
      <c r="AN20" s="1062"/>
      <c r="AO20" s="1062"/>
      <c r="AP20" s="1062"/>
      <c r="AQ20" s="1062"/>
      <c r="AR20" s="1062"/>
      <c r="AS20" s="1062"/>
      <c r="AT20" s="1062"/>
      <c r="AU20" s="1062"/>
      <c r="AV20" s="1062"/>
      <c r="AW20" s="1062"/>
      <c r="AX20" s="1062"/>
      <c r="AY20" s="1062"/>
      <c r="AZ20" s="1062"/>
      <c r="BA20" s="1063"/>
    </row>
    <row r="21" spans="3:53" ht="12.75">
      <c r="C21" s="1061"/>
      <c r="D21" s="1062"/>
      <c r="E21" s="1062"/>
      <c r="F21" s="1062"/>
      <c r="G21" s="1062"/>
      <c r="H21" s="1062"/>
      <c r="I21" s="1062"/>
      <c r="J21" s="1062"/>
      <c r="K21" s="1062"/>
      <c r="L21" s="1062"/>
      <c r="M21" s="1062"/>
      <c r="N21" s="1062"/>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62"/>
      <c r="AK21" s="1062"/>
      <c r="AL21" s="1062"/>
      <c r="AM21" s="1062"/>
      <c r="AN21" s="1062"/>
      <c r="AO21" s="1062"/>
      <c r="AP21" s="1062"/>
      <c r="AQ21" s="1062"/>
      <c r="AR21" s="1062"/>
      <c r="AS21" s="1062"/>
      <c r="AT21" s="1062"/>
      <c r="AU21" s="1062"/>
      <c r="AV21" s="1062"/>
      <c r="AW21" s="1062"/>
      <c r="AX21" s="1062"/>
      <c r="AY21" s="1062"/>
      <c r="AZ21" s="1062"/>
      <c r="BA21" s="1063"/>
    </row>
    <row r="22" spans="3:53" ht="12.75">
      <c r="C22" s="1061"/>
      <c r="D22" s="1062"/>
      <c r="E22" s="1062"/>
      <c r="F22" s="1062"/>
      <c r="G22" s="1062"/>
      <c r="H22" s="1062"/>
      <c r="I22" s="1062"/>
      <c r="J22" s="1062"/>
      <c r="K22" s="1062"/>
      <c r="L22" s="1062"/>
      <c r="M22" s="1062"/>
      <c r="N22" s="1062"/>
      <c r="O22" s="1062"/>
      <c r="P22" s="1062"/>
      <c r="Q22" s="1062"/>
      <c r="R22" s="1062"/>
      <c r="S22" s="1062"/>
      <c r="T22" s="1062"/>
      <c r="U22" s="1062"/>
      <c r="V22" s="1062"/>
      <c r="W22" s="1062"/>
      <c r="X22" s="1062"/>
      <c r="Y22" s="1062"/>
      <c r="Z22" s="1062"/>
      <c r="AA22" s="1062"/>
      <c r="AB22" s="1062"/>
      <c r="AC22" s="1062"/>
      <c r="AD22" s="1062"/>
      <c r="AE22" s="1062"/>
      <c r="AF22" s="1062"/>
      <c r="AG22" s="1062"/>
      <c r="AH22" s="1062"/>
      <c r="AI22" s="1062"/>
      <c r="AJ22" s="1062"/>
      <c r="AK22" s="1062"/>
      <c r="AL22" s="1062"/>
      <c r="AM22" s="1062"/>
      <c r="AN22" s="1062"/>
      <c r="AO22" s="1062"/>
      <c r="AP22" s="1062"/>
      <c r="AQ22" s="1062"/>
      <c r="AR22" s="1062"/>
      <c r="AS22" s="1062"/>
      <c r="AT22" s="1062"/>
      <c r="AU22" s="1062"/>
      <c r="AV22" s="1062"/>
      <c r="AW22" s="1062"/>
      <c r="AX22" s="1062"/>
      <c r="AY22" s="1062"/>
      <c r="AZ22" s="1062"/>
      <c r="BA22" s="1063"/>
    </row>
    <row r="23" spans="3:53" ht="12.75">
      <c r="C23" s="1061"/>
      <c r="D23" s="1062"/>
      <c r="E23" s="1062"/>
      <c r="F23" s="1062"/>
      <c r="G23" s="1062"/>
      <c r="H23" s="1062"/>
      <c r="I23" s="1062"/>
      <c r="J23" s="1062"/>
      <c r="K23" s="1062"/>
      <c r="L23" s="1062"/>
      <c r="M23" s="1062"/>
      <c r="N23" s="1062"/>
      <c r="O23" s="1062"/>
      <c r="P23" s="1062"/>
      <c r="Q23" s="1062"/>
      <c r="R23" s="1062"/>
      <c r="S23" s="1062"/>
      <c r="T23" s="1062"/>
      <c r="U23" s="1062"/>
      <c r="V23" s="1062"/>
      <c r="W23" s="1062"/>
      <c r="X23" s="1062"/>
      <c r="Y23" s="1062"/>
      <c r="Z23" s="1062"/>
      <c r="AA23" s="1062"/>
      <c r="AB23" s="1062"/>
      <c r="AC23" s="1062"/>
      <c r="AD23" s="1062"/>
      <c r="AE23" s="1062"/>
      <c r="AF23" s="1062"/>
      <c r="AG23" s="1062"/>
      <c r="AH23" s="1062"/>
      <c r="AI23" s="1062"/>
      <c r="AJ23" s="1062"/>
      <c r="AK23" s="1062"/>
      <c r="AL23" s="1062"/>
      <c r="AM23" s="1062"/>
      <c r="AN23" s="1062"/>
      <c r="AO23" s="1062"/>
      <c r="AP23" s="1062"/>
      <c r="AQ23" s="1062"/>
      <c r="AR23" s="1062"/>
      <c r="AS23" s="1062"/>
      <c r="AT23" s="1062"/>
      <c r="AU23" s="1062"/>
      <c r="AV23" s="1062"/>
      <c r="AW23" s="1062"/>
      <c r="AX23" s="1062"/>
      <c r="AY23" s="1062"/>
      <c r="AZ23" s="1062"/>
      <c r="BA23" s="1063"/>
    </row>
    <row r="24" spans="3:53" ht="12.75">
      <c r="C24" s="1061"/>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062"/>
      <c r="BA24" s="1063"/>
    </row>
    <row r="25" spans="3:53" ht="12.75">
      <c r="C25" s="1061"/>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3"/>
    </row>
    <row r="26" spans="3:53" ht="12.75">
      <c r="C26" s="1061"/>
      <c r="D26" s="1062"/>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2"/>
      <c r="AM26" s="1062"/>
      <c r="AN26" s="1062"/>
      <c r="AO26" s="1062"/>
      <c r="AP26" s="1062"/>
      <c r="AQ26" s="1062"/>
      <c r="AR26" s="1062"/>
      <c r="AS26" s="1062"/>
      <c r="AT26" s="1062"/>
      <c r="AU26" s="1062"/>
      <c r="AV26" s="1062"/>
      <c r="AW26" s="1062"/>
      <c r="AX26" s="1062"/>
      <c r="AY26" s="1062"/>
      <c r="AZ26" s="1062"/>
      <c r="BA26" s="1063"/>
    </row>
    <row r="27" spans="3:53" ht="12.75">
      <c r="C27" s="1061"/>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62"/>
      <c r="AE27" s="1062"/>
      <c r="AF27" s="1062"/>
      <c r="AG27" s="1062"/>
      <c r="AH27" s="1062"/>
      <c r="AI27" s="1062"/>
      <c r="AJ27" s="1062"/>
      <c r="AK27" s="1062"/>
      <c r="AL27" s="1062"/>
      <c r="AM27" s="1062"/>
      <c r="AN27" s="1062"/>
      <c r="AO27" s="1062"/>
      <c r="AP27" s="1062"/>
      <c r="AQ27" s="1062"/>
      <c r="AR27" s="1062"/>
      <c r="AS27" s="1062"/>
      <c r="AT27" s="1062"/>
      <c r="AU27" s="1062"/>
      <c r="AV27" s="1062"/>
      <c r="AW27" s="1062"/>
      <c r="AX27" s="1062"/>
      <c r="AY27" s="1062"/>
      <c r="AZ27" s="1062"/>
      <c r="BA27" s="1063"/>
    </row>
    <row r="28" spans="3:53" ht="12.75">
      <c r="C28" s="1061"/>
      <c r="D28" s="1062"/>
      <c r="E28" s="1062"/>
      <c r="F28" s="1062"/>
      <c r="G28" s="1062"/>
      <c r="H28" s="1062"/>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1062"/>
      <c r="AE28" s="1062"/>
      <c r="AF28" s="1062"/>
      <c r="AG28" s="1062"/>
      <c r="AH28" s="1062"/>
      <c r="AI28" s="1062"/>
      <c r="AJ28" s="1062"/>
      <c r="AK28" s="1062"/>
      <c r="AL28" s="1062"/>
      <c r="AM28" s="1062"/>
      <c r="AN28" s="1062"/>
      <c r="AO28" s="1062"/>
      <c r="AP28" s="1062"/>
      <c r="AQ28" s="1062"/>
      <c r="AR28" s="1062"/>
      <c r="AS28" s="1062"/>
      <c r="AT28" s="1062"/>
      <c r="AU28" s="1062"/>
      <c r="AV28" s="1062"/>
      <c r="AW28" s="1062"/>
      <c r="AX28" s="1062"/>
      <c r="AY28" s="1062"/>
      <c r="AZ28" s="1062"/>
      <c r="BA28" s="1063"/>
    </row>
    <row r="29" spans="3:53" ht="12.75">
      <c r="C29" s="1058"/>
      <c r="D29" s="1062"/>
      <c r="E29" s="1062"/>
      <c r="F29" s="1062"/>
      <c r="G29" s="1062"/>
      <c r="H29" s="1062"/>
      <c r="I29" s="1062"/>
      <c r="J29" s="1062"/>
      <c r="K29" s="1062"/>
      <c r="L29" s="1062"/>
      <c r="M29" s="1062"/>
      <c r="N29" s="1062"/>
      <c r="O29" s="1062"/>
      <c r="P29" s="1062"/>
      <c r="Q29" s="1062"/>
      <c r="R29" s="1062"/>
      <c r="S29" s="1062"/>
      <c r="T29" s="1062"/>
      <c r="U29" s="1062"/>
      <c r="V29" s="1062"/>
      <c r="W29" s="1062"/>
      <c r="X29" s="1062"/>
      <c r="Y29" s="1062"/>
      <c r="Z29" s="1062"/>
      <c r="AA29" s="1062"/>
      <c r="AB29" s="1062"/>
      <c r="AC29" s="1062"/>
      <c r="AD29" s="1062"/>
      <c r="AE29" s="1062"/>
      <c r="AF29" s="1062"/>
      <c r="AG29" s="1062"/>
      <c r="AH29" s="1062"/>
      <c r="AI29" s="1062"/>
      <c r="AJ29" s="1062"/>
      <c r="AK29" s="1062"/>
      <c r="AL29" s="1062"/>
      <c r="AM29" s="1062"/>
      <c r="AN29" s="1062"/>
      <c r="AO29" s="1062"/>
      <c r="AP29" s="1062"/>
      <c r="AQ29" s="1062"/>
      <c r="AR29" s="1062"/>
      <c r="AS29" s="1062"/>
      <c r="AT29" s="1062"/>
      <c r="AU29" s="1062"/>
      <c r="AV29" s="1062"/>
      <c r="AW29" s="1062"/>
      <c r="AX29" s="1062"/>
      <c r="AY29" s="1062"/>
      <c r="AZ29" s="1062"/>
      <c r="BA29" s="1063"/>
    </row>
    <row r="30" spans="3:53" ht="13.5" thickBot="1">
      <c r="C30" s="1064"/>
      <c r="D30" s="1065"/>
      <c r="E30" s="1065"/>
      <c r="F30" s="1066"/>
      <c r="G30" s="1067"/>
      <c r="H30" s="1066"/>
      <c r="I30" s="1067"/>
      <c r="J30" s="1066"/>
      <c r="K30" s="1067"/>
      <c r="L30" s="1066"/>
      <c r="M30" s="1067"/>
      <c r="N30" s="1066"/>
      <c r="O30" s="1067"/>
      <c r="P30" s="1066"/>
      <c r="Q30" s="1067"/>
      <c r="R30" s="1066"/>
      <c r="S30" s="1067"/>
      <c r="T30" s="1066"/>
      <c r="U30" s="1068"/>
      <c r="V30" s="1066"/>
      <c r="W30" s="1068"/>
      <c r="X30" s="1066"/>
      <c r="Y30" s="1068"/>
      <c r="Z30" s="1066"/>
      <c r="AA30" s="1068"/>
      <c r="AB30" s="1066"/>
      <c r="AC30" s="1068"/>
      <c r="AD30" s="1067"/>
      <c r="AE30" s="1068"/>
      <c r="AF30" s="1067"/>
      <c r="AG30" s="1068"/>
      <c r="AH30" s="1066"/>
      <c r="AI30" s="1068"/>
      <c r="AJ30" s="1066"/>
      <c r="AK30" s="1068"/>
      <c r="AL30" s="1067"/>
      <c r="AM30" s="1068"/>
      <c r="AN30" s="1067"/>
      <c r="AO30" s="1068"/>
      <c r="AP30" s="1066"/>
      <c r="AQ30" s="1068"/>
      <c r="AR30" s="1066"/>
      <c r="AS30" s="1068"/>
      <c r="AT30" s="1066"/>
      <c r="AU30" s="1068"/>
      <c r="AV30" s="1066"/>
      <c r="AW30" s="1068"/>
      <c r="AX30" s="1066"/>
      <c r="AY30" s="1068"/>
      <c r="AZ30" s="1066"/>
      <c r="BA30" s="1069"/>
    </row>
  </sheetData>
  <sheetProtection sheet="1" formatCells="0" formatColumns="0" formatRows="0" insertColumns="0"/>
  <mergeCells count="22">
    <mergeCell ref="D26:BA26"/>
    <mergeCell ref="D27:BA27"/>
    <mergeCell ref="D28:BA28"/>
    <mergeCell ref="D29:BA29"/>
    <mergeCell ref="D20:BA20"/>
    <mergeCell ref="D21:BA21"/>
    <mergeCell ref="D22:BA22"/>
    <mergeCell ref="D23:BA23"/>
    <mergeCell ref="D24:BA24"/>
    <mergeCell ref="D25:BA25"/>
    <mergeCell ref="D13:AZ13"/>
    <mergeCell ref="D14:AZ14"/>
    <mergeCell ref="D15:AZ15"/>
    <mergeCell ref="D16:AK16"/>
    <mergeCell ref="D18:BA18"/>
    <mergeCell ref="D19:BA19"/>
    <mergeCell ref="C1:E1"/>
    <mergeCell ref="BE1:CJ1"/>
    <mergeCell ref="AA3:BA3"/>
    <mergeCell ref="C4:AO4"/>
    <mergeCell ref="BH5:BI5"/>
    <mergeCell ref="BC7:CH7"/>
  </mergeCells>
  <conditionalFormatting sqref="BL9:BL10 BJ9:BJ10 BN9:BN10 BP9:BP10 BR9:BR10 BT9:BT10 BV9:BV10 BX9:BX10 BZ9:BZ10 CB9:CB10 CD9:CD10 CF9:CF10 CH9:CH10 CJ9:CJ10 CL9:CL10 CN9:CN10 CP9:CP10 CR9:CR10 CT9:CT10 CZ9:CZ10">
    <cfRule type="cellIs" priority="4" dxfId="1" operator="equal" stopIfTrue="1">
      <formula>"&gt; 25%"</formula>
    </cfRule>
  </conditionalFormatting>
  <conditionalFormatting sqref="BH9:BH10">
    <cfRule type="cellIs" priority="5" dxfId="1" operator="equal" stopIfTrue="1">
      <formula>"&gt; 100%"</formula>
    </cfRule>
  </conditionalFormatting>
  <conditionalFormatting sqref="BH10 BJ10 BL10 BN10 BP10 BR10 BT10 BV10 BX10 BZ10 CB10 CD10 CF10 CH10 CJ10">
    <cfRule type="cellIs" priority="3" dxfId="1" operator="equal" stopIfTrue="1">
      <formula>"&lt;&gt;"</formula>
    </cfRule>
  </conditionalFormatting>
  <conditionalFormatting sqref="CV9:CV10 CX9:CX10">
    <cfRule type="cellIs" priority="2" dxfId="1" operator="equal" stopIfTrue="1">
      <formula>"&gt; 25%"</formula>
    </cfRule>
  </conditionalFormatting>
  <conditionalFormatting sqref="BF14:CZ14">
    <cfRule type="containsText" priority="1" dxfId="0" operator="containsText" stopIfTrue="1" text="&lt;&gt;">
      <formula>NOT(ISERROR(SEARCH("&lt;&gt;",BF14)))</formula>
    </cfRule>
  </conditionalFormatting>
  <printOptions/>
  <pageMargins left="0.7" right="0.7" top="0.75" bottom="0.75" header="0.3" footer="0.3"/>
  <pageSetup fitToHeight="0" fitToWidth="1" horizontalDpi="600" verticalDpi="600" orientation="landscape" paperSize="9" scale="51" r:id="rId1"/>
  <headerFooter>
    <oddFooter>&amp;CQuestionnaire UNSD/Programme des Nations Unies pour l'environnement 2018 sur les Statistiques de l’environnement - Section des déchets-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2018-07-11T20:21:32Z</cp:lastPrinted>
  <dcterms:created xsi:type="dcterms:W3CDTF">2007-10-15T14:10:24Z</dcterms:created>
  <dcterms:modified xsi:type="dcterms:W3CDTF">2020-02-10T20:05:06Z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4282600.00000000</vt:lpwstr>
  </property>
  <property fmtid="{D5CDD505-2E9C-101B-9397-08002B2CF9AE}" pid="4" name="display_urn:schemas-microsoft-com:office:office#Author">
    <vt:lpwstr>Xuan Che</vt:lpwstr>
  </property>
</Properties>
</file>